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fc1.ifr.intra2.admin.ch\Shares\Organisation\LBA-LF-LFO\Doktrin\530 Vpf\04 Reglemente und Formulare\01 Formulare\Vpf Pläne\2022\"/>
    </mc:Choice>
  </mc:AlternateContent>
  <xr:revisionPtr revIDLastSave="0" documentId="13_ncr:1_{58BFD403-ED7D-43C2-83AF-B8EDA6AF0E57}" xr6:coauthVersionLast="47" xr6:coauthVersionMax="47" xr10:uidLastSave="{00000000-0000-0000-0000-000000000000}"/>
  <bookViews>
    <workbookView xWindow="-120" yWindow="-120" windowWidth="29040" windowHeight="15720" tabRatio="846" xr2:uid="{00000000-000D-0000-FFFF-FFFF00000000}"/>
  </bookViews>
  <sheets>
    <sheet name="Übersicht und Anleitung" sheetId="3" r:id="rId1"/>
    <sheet name="Verpflegungsplan KVK" sheetId="1" r:id="rId2"/>
    <sheet name="Woche 1" sheetId="6" r:id="rId3"/>
    <sheet name="Woche 2" sheetId="7" r:id="rId4"/>
    <sheet name="Woche 3" sheetId="8" r:id="rId5"/>
    <sheet name="Plan subs CC" sheetId="9" r:id="rId6"/>
    <sheet name="Semaine 1" sheetId="10" r:id="rId7"/>
    <sheet name="Semaine 2" sheetId="11" r:id="rId8"/>
    <sheet name="Semaine 3" sheetId="12" r:id="rId9"/>
    <sheet name="Piano suss CQ" sheetId="13" r:id="rId10"/>
    <sheet name="Settimana 1" sheetId="14" r:id="rId11"/>
    <sheet name="Settimana 2" sheetId="15" r:id="rId12"/>
    <sheet name="Settimana 3" sheetId="16" r:id="rId13"/>
    <sheet name="Preise Prix Prezzi" sheetId="5" r:id="rId14"/>
    <sheet name="Vpf Art Genre Subs Tipi di suss" sheetId="2" r:id="rId15"/>
  </sheets>
  <definedNames>
    <definedName name="_xlnm.Print_Area" localSheetId="13">'Preise Prix Prezzi'!$A$1:$K$414</definedName>
    <definedName name="Gerichte" localSheetId="6">#REF!</definedName>
    <definedName name="Gerichte" localSheetId="7">#REF!</definedName>
    <definedName name="Gerichte" localSheetId="8">#REF!</definedName>
    <definedName name="Gerichte">#REF!</definedName>
    <definedName name="MzArt">'Vpf Art Genre Subs Tipi di suss'!$A:$A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5" i="12" l="1"/>
  <c r="E85" i="16"/>
  <c r="E85" i="8"/>
  <c r="E85" i="14"/>
  <c r="E85" i="15"/>
  <c r="E85" i="13"/>
  <c r="E85" i="10"/>
  <c r="E85" i="11"/>
  <c r="E85" i="9"/>
  <c r="E85" i="6"/>
  <c r="E85" i="7"/>
  <c r="E85" i="1"/>
  <c r="D18" i="3"/>
  <c r="A65" i="13"/>
  <c r="A76" i="13"/>
  <c r="A76" i="10" l="1"/>
  <c r="A65" i="10"/>
  <c r="A54" i="10"/>
  <c r="A43" i="10"/>
  <c r="A32" i="10"/>
  <c r="A21" i="10"/>
  <c r="A10" i="10"/>
  <c r="A43" i="16" l="1"/>
  <c r="A7" i="16"/>
  <c r="A18" i="16" s="1"/>
  <c r="A29" i="16" s="1"/>
  <c r="A40" i="16" s="1"/>
  <c r="A51" i="16" s="1"/>
  <c r="A62" i="16" s="1"/>
  <c r="A73" i="16" s="1"/>
  <c r="N1" i="16" s="1"/>
  <c r="A7" i="15"/>
  <c r="A18" i="15" s="1"/>
  <c r="A29" i="15" s="1"/>
  <c r="A40" i="15" s="1"/>
  <c r="A51" i="15" s="1"/>
  <c r="A62" i="15" s="1"/>
  <c r="A73" i="15" s="1"/>
  <c r="N1" i="15" s="1"/>
  <c r="A10" i="15"/>
  <c r="A76" i="14"/>
  <c r="A54" i="14"/>
  <c r="A32" i="14"/>
  <c r="A7" i="14"/>
  <c r="A18" i="14" s="1"/>
  <c r="A29" i="14" s="1"/>
  <c r="A40" i="14" s="1"/>
  <c r="A51" i="14" s="1"/>
  <c r="A62" i="14" s="1"/>
  <c r="A73" i="14" s="1"/>
  <c r="N1" i="14" s="1"/>
  <c r="A7" i="13"/>
  <c r="A18" i="13" s="1"/>
  <c r="A29" i="13" s="1"/>
  <c r="A40" i="13" s="1"/>
  <c r="A51" i="13" s="1"/>
  <c r="A62" i="13" s="1"/>
  <c r="A73" i="13" s="1"/>
  <c r="N1" i="13" s="1"/>
  <c r="A10" i="13"/>
  <c r="A65" i="16" l="1"/>
  <c r="A32" i="13"/>
  <c r="A54" i="13"/>
  <c r="A32" i="15"/>
  <c r="A54" i="15"/>
  <c r="A76" i="15"/>
  <c r="A32" i="16"/>
  <c r="A54" i="16"/>
  <c r="A76" i="16"/>
  <c r="A21" i="13"/>
  <c r="A43" i="13"/>
  <c r="A21" i="15"/>
  <c r="A43" i="15"/>
  <c r="A65" i="15"/>
  <c r="A10" i="14"/>
  <c r="A21" i="14"/>
  <c r="A43" i="14"/>
  <c r="A65" i="14"/>
  <c r="A10" i="16"/>
  <c r="A21" i="16"/>
  <c r="E84" i="16" l="1"/>
  <c r="E86" i="16" s="1"/>
  <c r="E84" i="15"/>
  <c r="E84" i="13"/>
  <c r="E84" i="14"/>
  <c r="A65" i="12"/>
  <c r="A7" i="12"/>
  <c r="A18" i="12" s="1"/>
  <c r="A29" i="12" s="1"/>
  <c r="A40" i="12" s="1"/>
  <c r="A51" i="12" s="1"/>
  <c r="A62" i="12" s="1"/>
  <c r="A73" i="12" s="1"/>
  <c r="N1" i="12" s="1"/>
  <c r="A76" i="11"/>
  <c r="A65" i="11"/>
  <c r="A43" i="11"/>
  <c r="A32" i="11"/>
  <c r="A21" i="11"/>
  <c r="A7" i="11"/>
  <c r="A18" i="11" s="1"/>
  <c r="A29" i="11" s="1"/>
  <c r="A40" i="11" s="1"/>
  <c r="A51" i="11" s="1"/>
  <c r="A62" i="11" s="1"/>
  <c r="A73" i="11" s="1"/>
  <c r="N1" i="11" s="1"/>
  <c r="A7" i="10"/>
  <c r="A18" i="10" s="1"/>
  <c r="A29" i="10" s="1"/>
  <c r="A40" i="10" s="1"/>
  <c r="A51" i="10" s="1"/>
  <c r="A62" i="10" s="1"/>
  <c r="A73" i="10" s="1"/>
  <c r="N1" i="10" s="1"/>
  <c r="A7" i="9"/>
  <c r="A18" i="9" s="1"/>
  <c r="A29" i="9" s="1"/>
  <c r="A40" i="9" s="1"/>
  <c r="A51" i="9" s="1"/>
  <c r="A62" i="9" s="1"/>
  <c r="A73" i="9" s="1"/>
  <c r="N1" i="9" s="1"/>
  <c r="A10" i="9"/>
  <c r="E86" i="15" l="1"/>
  <c r="E86" i="13"/>
  <c r="E86" i="14"/>
  <c r="E84" i="10"/>
  <c r="A10" i="12"/>
  <c r="A21" i="12"/>
  <c r="A32" i="9"/>
  <c r="A10" i="11"/>
  <c r="A21" i="9"/>
  <c r="A43" i="9"/>
  <c r="A54" i="9"/>
  <c r="A65" i="9"/>
  <c r="A54" i="11"/>
  <c r="A32" i="12"/>
  <c r="A43" i="12"/>
  <c r="A54" i="12"/>
  <c r="A76" i="12"/>
  <c r="A76" i="9"/>
  <c r="E84" i="11" l="1"/>
  <c r="E86" i="11" s="1"/>
  <c r="E86" i="10"/>
  <c r="E84" i="9"/>
  <c r="E84" i="12"/>
  <c r="E86" i="12" l="1"/>
  <c r="E86" i="9"/>
  <c r="B10" i="3"/>
  <c r="O71" i="8"/>
  <c r="J71" i="8"/>
  <c r="E71" i="8"/>
  <c r="O60" i="8"/>
  <c r="J60" i="8"/>
  <c r="E60" i="8"/>
  <c r="O49" i="8"/>
  <c r="J49" i="8"/>
  <c r="E49" i="8"/>
  <c r="O38" i="8"/>
  <c r="J38" i="8"/>
  <c r="E38" i="8"/>
  <c r="A43" i="8" s="1"/>
  <c r="O27" i="8"/>
  <c r="J27" i="8"/>
  <c r="E27" i="8"/>
  <c r="O16" i="8"/>
  <c r="J16" i="8"/>
  <c r="E16" i="8"/>
  <c r="A7" i="8"/>
  <c r="A18" i="8" s="1"/>
  <c r="A29" i="8" s="1"/>
  <c r="A40" i="8" s="1"/>
  <c r="A51" i="8" s="1"/>
  <c r="A62" i="8" s="1"/>
  <c r="A73" i="8" s="1"/>
  <c r="N1" i="8" s="1"/>
  <c r="O5" i="8"/>
  <c r="J5" i="8"/>
  <c r="E5" i="8"/>
  <c r="A21" i="8" l="1"/>
  <c r="A10" i="8"/>
  <c r="A32" i="8"/>
  <c r="A54" i="8"/>
  <c r="A76" i="8"/>
  <c r="A65" i="8"/>
  <c r="B9" i="3"/>
  <c r="O71" i="7"/>
  <c r="J71" i="7"/>
  <c r="E71" i="7"/>
  <c r="O60" i="7"/>
  <c r="J60" i="7"/>
  <c r="E60" i="7"/>
  <c r="O49" i="7"/>
  <c r="J49" i="7"/>
  <c r="E49" i="7"/>
  <c r="O38" i="7"/>
  <c r="J38" i="7"/>
  <c r="E38" i="7"/>
  <c r="O27" i="7"/>
  <c r="J27" i="7"/>
  <c r="E27" i="7"/>
  <c r="O16" i="7"/>
  <c r="J16" i="7"/>
  <c r="E16" i="7"/>
  <c r="A7" i="7"/>
  <c r="A18" i="7" s="1"/>
  <c r="A29" i="7" s="1"/>
  <c r="A40" i="7" s="1"/>
  <c r="A51" i="7" s="1"/>
  <c r="A62" i="7" s="1"/>
  <c r="A73" i="7" s="1"/>
  <c r="N1" i="7" s="1"/>
  <c r="O5" i="7"/>
  <c r="J5" i="7"/>
  <c r="E5" i="7"/>
  <c r="E16" i="6"/>
  <c r="J16" i="6"/>
  <c r="B8" i="3"/>
  <c r="O71" i="6"/>
  <c r="J71" i="6"/>
  <c r="E71" i="6"/>
  <c r="O60" i="6"/>
  <c r="J60" i="6"/>
  <c r="E60" i="6"/>
  <c r="O49" i="6"/>
  <c r="J49" i="6"/>
  <c r="E49" i="6"/>
  <c r="O38" i="6"/>
  <c r="J38" i="6"/>
  <c r="E38" i="6"/>
  <c r="O27" i="6"/>
  <c r="J27" i="6"/>
  <c r="E27" i="6"/>
  <c r="A32" i="6" s="1"/>
  <c r="O16" i="6"/>
  <c r="A7" i="6"/>
  <c r="A18" i="6" s="1"/>
  <c r="A29" i="6" s="1"/>
  <c r="A40" i="6" s="1"/>
  <c r="A51" i="6" s="1"/>
  <c r="A62" i="6" s="1"/>
  <c r="A73" i="6" s="1"/>
  <c r="N1" i="6" s="1"/>
  <c r="O5" i="6"/>
  <c r="J5" i="6"/>
  <c r="E5" i="6"/>
  <c r="A7" i="1"/>
  <c r="A18" i="1" s="1"/>
  <c r="A29" i="1" s="1"/>
  <c r="A40" i="1" s="1"/>
  <c r="A51" i="1" s="1"/>
  <c r="A62" i="1" s="1"/>
  <c r="A73" i="1" s="1"/>
  <c r="N1" i="1" s="1"/>
  <c r="B6" i="3"/>
  <c r="O71" i="1"/>
  <c r="J71" i="1"/>
  <c r="E71" i="1"/>
  <c r="O60" i="1"/>
  <c r="J60" i="1"/>
  <c r="E60" i="1"/>
  <c r="O49" i="1"/>
  <c r="J49" i="1"/>
  <c r="E49" i="1"/>
  <c r="O38" i="1"/>
  <c r="J38" i="1"/>
  <c r="E38" i="1"/>
  <c r="O27" i="1"/>
  <c r="J27" i="1"/>
  <c r="E27" i="1"/>
  <c r="O16" i="1"/>
  <c r="J16" i="1"/>
  <c r="E16" i="1"/>
  <c r="O5" i="1"/>
  <c r="E5" i="1"/>
  <c r="J5" i="1"/>
  <c r="A54" i="6" l="1"/>
  <c r="A76" i="6"/>
  <c r="E84" i="8"/>
  <c r="C10" i="3" s="1"/>
  <c r="D10" i="3" s="1"/>
  <c r="A21" i="6"/>
  <c r="A65" i="6"/>
  <c r="A21" i="7"/>
  <c r="A43" i="7"/>
  <c r="A65" i="7"/>
  <c r="A43" i="6"/>
  <c r="A32" i="7"/>
  <c r="A76" i="7"/>
  <c r="A54" i="7"/>
  <c r="A10" i="7"/>
  <c r="A10" i="6"/>
  <c r="A10" i="1"/>
  <c r="A21" i="1"/>
  <c r="A76" i="1"/>
  <c r="A65" i="1"/>
  <c r="A54" i="1"/>
  <c r="A43" i="1"/>
  <c r="A32" i="1"/>
  <c r="E86" i="8" l="1"/>
  <c r="E84" i="6"/>
  <c r="E86" i="6" s="1"/>
  <c r="E84" i="7"/>
  <c r="C9" i="3" s="1"/>
  <c r="D9" i="3" s="1"/>
  <c r="E84" i="1"/>
  <c r="C6" i="3" s="1"/>
  <c r="D6" i="3" s="1"/>
  <c r="C8" i="3" l="1"/>
  <c r="D8" i="3" s="1"/>
  <c r="D11" i="3" s="1"/>
  <c r="D13" i="3" s="1"/>
  <c r="E86" i="7"/>
  <c r="E86" i="1"/>
</calcChain>
</file>

<file path=xl/sharedStrings.xml><?xml version="1.0" encoding="utf-8"?>
<sst xmlns="http://schemas.openxmlformats.org/spreadsheetml/2006/main" count="4458" uniqueCount="1937">
  <si>
    <t>Montag</t>
  </si>
  <si>
    <t>Frühstück</t>
  </si>
  <si>
    <t>CCP</t>
  </si>
  <si>
    <t>Visum</t>
  </si>
  <si>
    <t>Preis</t>
  </si>
  <si>
    <t>Rezept</t>
  </si>
  <si>
    <t>Brotsorten 100 g</t>
  </si>
  <si>
    <t>Butter Port 20 g</t>
  </si>
  <si>
    <t>Orangensaft 1 dl</t>
  </si>
  <si>
    <t>Käse divers 30 g</t>
  </si>
  <si>
    <t>Preise für Militärspeisen</t>
  </si>
  <si>
    <t>Gerichte Liste</t>
  </si>
  <si>
    <t>Liste des mets</t>
  </si>
  <si>
    <t>Lista ricetta</t>
  </si>
  <si>
    <t>Gewicht in g</t>
  </si>
  <si>
    <t>Prozent</t>
  </si>
  <si>
    <t>pro Person</t>
  </si>
  <si>
    <t>Anteil gem KR</t>
  </si>
  <si>
    <t>1 Getränke / Frühstück</t>
  </si>
  <si>
    <t>1 Boisson / petit déjeuner</t>
  </si>
  <si>
    <t>1 Bevanda / prima colazione</t>
  </si>
  <si>
    <t>Eistee</t>
  </si>
  <si>
    <t>Kaffee</t>
  </si>
  <si>
    <t xml:space="preserve">Café </t>
  </si>
  <si>
    <t xml:space="preserve">Caffè </t>
  </si>
  <si>
    <t>Kräuter / Früchtetee</t>
  </si>
  <si>
    <t>Thé aux herbes / aux fruits</t>
  </si>
  <si>
    <t>Milchkaffee</t>
  </si>
  <si>
    <t>Café au lait</t>
  </si>
  <si>
    <t>Caffè latte</t>
  </si>
  <si>
    <t>Schokoladenmilch</t>
  </si>
  <si>
    <t>Chocolat au lait</t>
  </si>
  <si>
    <t>Cioccolata al latte</t>
  </si>
  <si>
    <t>Schwarztee</t>
  </si>
  <si>
    <t>Thé noir</t>
  </si>
  <si>
    <t>Zitronenwasser</t>
  </si>
  <si>
    <t>Citronnade</t>
  </si>
  <si>
    <t>Limonata</t>
  </si>
  <si>
    <t>Frühstück Standard</t>
  </si>
  <si>
    <t>Petit déjeuner standard</t>
  </si>
  <si>
    <t>Colazione standard</t>
  </si>
  <si>
    <t>Frühstück Standard mit Rührei</t>
  </si>
  <si>
    <t>Petit déjeuner avec œuf brouillé</t>
  </si>
  <si>
    <t>Colazione con uova strapazzate</t>
  </si>
  <si>
    <t>Frühstück Standard mit Pancakes</t>
  </si>
  <si>
    <t>Petit déjeuner avec pancakes</t>
  </si>
  <si>
    <t>Colazione con pancakes</t>
  </si>
  <si>
    <t>Frühstück Standard mit Speck</t>
  </si>
  <si>
    <t>Petit déjeuner aux lards</t>
  </si>
  <si>
    <t>Colazione con pancetta</t>
  </si>
  <si>
    <t>Frühstück Comella Gipfeli</t>
  </si>
  <si>
    <t>Petit déjeuner Comella et croissant</t>
  </si>
  <si>
    <t>Colazione con Comella e cornetto</t>
  </si>
  <si>
    <t>Aufschnitt divers</t>
  </si>
  <si>
    <t>Charcuterie divers</t>
  </si>
  <si>
    <t>Salumi diverso</t>
  </si>
  <si>
    <t>Brot zu Mahlzeiten 100 g</t>
  </si>
  <si>
    <t>Pain avec le repas 100 g</t>
  </si>
  <si>
    <t>Pane per i pasti 100 g</t>
  </si>
  <si>
    <t xml:space="preserve"> </t>
  </si>
  <si>
    <t>Brot zu Mahlzeiten 20 g</t>
  </si>
  <si>
    <t>Pain avec le repas 20 g</t>
  </si>
  <si>
    <t>Pane per i pasti 20 g</t>
  </si>
  <si>
    <t>Brot zu Mahlzeiten 50 g</t>
  </si>
  <si>
    <t>Pain avec le repas 50 g</t>
  </si>
  <si>
    <t>Pane per i pasti 50 g</t>
  </si>
  <si>
    <t>Butter Portion 10 g</t>
  </si>
  <si>
    <t>Beurre portion 10 g</t>
  </si>
  <si>
    <t>Fruchtjoghurt Portion 180 g</t>
  </si>
  <si>
    <t>Yogurt di frutti portione 180 g</t>
  </si>
  <si>
    <t>Fromage divers 30 g</t>
  </si>
  <si>
    <t>Formaggio diverso 30 g</t>
  </si>
  <si>
    <t>Jus d'orange 1 dl</t>
  </si>
  <si>
    <t>Succo d'arancia 1 dl</t>
  </si>
  <si>
    <t>Chocolat militaire</t>
  </si>
  <si>
    <t>Swiss Choco Bits</t>
  </si>
  <si>
    <t>1.2 Panini</t>
  </si>
  <si>
    <t>Panini ciabatta con mozzarella</t>
  </si>
  <si>
    <t>Panini con Brie Suisse</t>
  </si>
  <si>
    <t>Panini con salame</t>
  </si>
  <si>
    <t>Panini con prosciutto</t>
  </si>
  <si>
    <t>Panini con tonno</t>
  </si>
  <si>
    <t>Panini con tacchino</t>
  </si>
  <si>
    <t>Landjäger Paar 85 g</t>
  </si>
  <si>
    <t>Gendarme paire 85 g</t>
  </si>
  <si>
    <t>Landjäger coppia 85 g</t>
  </si>
  <si>
    <t>Wienerli Stück 70 g</t>
  </si>
  <si>
    <t>Wienerli pièce 70 g</t>
  </si>
  <si>
    <t>Cervelat Stück 120 g</t>
  </si>
  <si>
    <t>Cervelat pièce 120 g</t>
  </si>
  <si>
    <t>2 Suppen</t>
  </si>
  <si>
    <t>2 Soupes</t>
  </si>
  <si>
    <t>2 Minestre e zuppe</t>
  </si>
  <si>
    <t>Appenzeller Käsesuppe</t>
  </si>
  <si>
    <t>Soupe à l'appenzelloise</t>
  </si>
  <si>
    <t>Minestra di formaggio all'appenzellese</t>
  </si>
  <si>
    <t>Appenzeller Zwiebelsuppe</t>
  </si>
  <si>
    <t>Soupe appenzelloise aux oignons</t>
  </si>
  <si>
    <t>Zuppa di cipolle all'appenzellese</t>
  </si>
  <si>
    <t>Asiatisch scharf-saure Suppe</t>
  </si>
  <si>
    <t>Potage asiatique aigre piquant</t>
  </si>
  <si>
    <t>Minestra asiatica piccante</t>
  </si>
  <si>
    <t xml:space="preserve">Basler Mehlsuppe </t>
  </si>
  <si>
    <t>Potage bâlois</t>
  </si>
  <si>
    <t>Zuppa di farina alla basilese</t>
  </si>
  <si>
    <t>Bauernsuppe</t>
  </si>
  <si>
    <t>Soupe paysanne</t>
  </si>
  <si>
    <t>Zuppa del contadino</t>
  </si>
  <si>
    <t>Berner Märitsuppe</t>
  </si>
  <si>
    <t>Soupe bernoise du marché</t>
  </si>
  <si>
    <t>Zuppa del mercato bernese</t>
  </si>
  <si>
    <t>Brotsuppe</t>
  </si>
  <si>
    <t>Potage au pain</t>
  </si>
  <si>
    <t>Minestra di pane</t>
  </si>
  <si>
    <t>Bündner Gerstensuppe</t>
  </si>
  <si>
    <t>Potage des Grisons</t>
  </si>
  <si>
    <t>Zuppa d'orzo al grigionese</t>
  </si>
  <si>
    <t>Freiburger Hüttensuppe</t>
  </si>
  <si>
    <t>Soupe de chalet</t>
  </si>
  <si>
    <t>Minestra dello chalet alla friburghese</t>
  </si>
  <si>
    <t>Minestrone</t>
  </si>
  <si>
    <t>Thurgauer Mostsuppe</t>
  </si>
  <si>
    <t>Soupe thurgovienne au cidre de pomme</t>
  </si>
  <si>
    <t>Zuppa di mosto di mele alla thurgoviese</t>
  </si>
  <si>
    <t>Weissweinsuppe</t>
  </si>
  <si>
    <t>Soupe au vin blanc</t>
  </si>
  <si>
    <t>Zuppa di vino bianco</t>
  </si>
  <si>
    <t>Bouillon mit Backerbsen</t>
  </si>
  <si>
    <t>Bouillon aux pois frits</t>
  </si>
  <si>
    <t>Bouillon mit Ei</t>
  </si>
  <si>
    <t>Bouillon aux œufs</t>
  </si>
  <si>
    <t>Bouillon mit Flädli</t>
  </si>
  <si>
    <t>Bouillon mit kleinem Gemüse</t>
  </si>
  <si>
    <t>Bouillon aux petites légumes</t>
  </si>
  <si>
    <t>Bouillon mit Knoblauch Croutons</t>
  </si>
  <si>
    <t>Bouillon aux croûtons à l'ail</t>
  </si>
  <si>
    <t>Bouillon mit Reis</t>
  </si>
  <si>
    <t>Bouillon aux riz</t>
  </si>
  <si>
    <t>Bouillon mit Teigwaren</t>
  </si>
  <si>
    <t>Bouillon aux pâtes</t>
  </si>
  <si>
    <t>Crème à l'ail</t>
  </si>
  <si>
    <t>Crema all'aglio</t>
  </si>
  <si>
    <t>Kresse Cremesuppe</t>
  </si>
  <si>
    <t>Crème aux cressons</t>
  </si>
  <si>
    <t xml:space="preserve">Crema al crescione </t>
  </si>
  <si>
    <t>Peperoni Cremesuppe</t>
  </si>
  <si>
    <t>Crème aux poivrons</t>
  </si>
  <si>
    <t>Crema ai peperoni</t>
  </si>
  <si>
    <t>Crème aux persils</t>
  </si>
  <si>
    <t>Crema al prezzemolo</t>
  </si>
  <si>
    <t>Spargelcremesuppe</t>
  </si>
  <si>
    <t>Crème d'asperges</t>
  </si>
  <si>
    <t>Crema d'asparagi</t>
  </si>
  <si>
    <t>Tomatencremesuppe</t>
  </si>
  <si>
    <t>Crème de tomate</t>
  </si>
  <si>
    <t>Crema ai pomodori</t>
  </si>
  <si>
    <t>Zucchetti Cremesuppe</t>
  </si>
  <si>
    <t>Crème de courgette</t>
  </si>
  <si>
    <t>Crema di zucchine</t>
  </si>
  <si>
    <t>Kurkumasuppe</t>
  </si>
  <si>
    <t>Zuppa di curcuma</t>
  </si>
  <si>
    <t>Paprikasuppe</t>
  </si>
  <si>
    <t>Potage au paprika</t>
  </si>
  <si>
    <t>Zuppa di paprica</t>
  </si>
  <si>
    <t>Safransuppe</t>
  </si>
  <si>
    <t>Potage au safran</t>
  </si>
  <si>
    <t>Zuppa di zafferano</t>
  </si>
  <si>
    <t>Suppe nach Bauern Art</t>
  </si>
  <si>
    <t>Potage paysanne</t>
  </si>
  <si>
    <t>Zuppa paesana</t>
  </si>
  <si>
    <t>Suppe nach flämischer Art</t>
  </si>
  <si>
    <t>Potage flamande</t>
  </si>
  <si>
    <t>Zuppa flamande</t>
  </si>
  <si>
    <t>Suppe nach Hausfrauen Art</t>
  </si>
  <si>
    <t>Potage bonne-femme</t>
  </si>
  <si>
    <t>Zuppa bonne-femme</t>
  </si>
  <si>
    <t>Suppe nach Pflanzer Art</t>
  </si>
  <si>
    <t>Potage cultivateur</t>
  </si>
  <si>
    <t>Zuppa del coltivatore</t>
  </si>
  <si>
    <t>Gelberbsensuppe mit Speck</t>
  </si>
  <si>
    <t xml:space="preserve">Zuppa di piselli gialle con speck </t>
  </si>
  <si>
    <t>Grünerbsensuppe</t>
  </si>
  <si>
    <t>Potage de pois verts</t>
  </si>
  <si>
    <t>Zuppa di piselli verdi</t>
  </si>
  <si>
    <t>Hafercremesuppe</t>
  </si>
  <si>
    <t>Crème d'avoine</t>
  </si>
  <si>
    <t>Crema d'avena</t>
  </si>
  <si>
    <t>Indische Kichererbsen Suppe</t>
  </si>
  <si>
    <t>Zuppa di ceci alla Indinese</t>
  </si>
  <si>
    <t>Linsensuppe</t>
  </si>
  <si>
    <t>Potage aux lentilles</t>
  </si>
  <si>
    <t>Zuppa di lenti</t>
  </si>
  <si>
    <t>Pürierte Blumenkohlsuppe</t>
  </si>
  <si>
    <t>Purée de chou-fleur</t>
  </si>
  <si>
    <t>Zuppa di cavolfiore</t>
  </si>
  <si>
    <t>Pürierte Broccoli Suppe</t>
  </si>
  <si>
    <t>Zuppa di broccoli</t>
  </si>
  <si>
    <t>Pürierte Fenchelsuppe</t>
  </si>
  <si>
    <t>Zuppa di finocchio</t>
  </si>
  <si>
    <t>Pürierte Gemüsesuppe</t>
  </si>
  <si>
    <t>Purée de légumes</t>
  </si>
  <si>
    <t>Zuppa di verdure</t>
  </si>
  <si>
    <t>Pürierte Kürbissuppe</t>
  </si>
  <si>
    <t>Purée de courges</t>
  </si>
  <si>
    <t>Zuppa di zucca</t>
  </si>
  <si>
    <t>Pürierte Lauchsuppe</t>
  </si>
  <si>
    <t>Purée de poireaux</t>
  </si>
  <si>
    <t>Minestra di porri</t>
  </si>
  <si>
    <t>Pürierte Rotkabissuppe</t>
  </si>
  <si>
    <t>Purée de chou rouges</t>
  </si>
  <si>
    <t>Minestra di kabis rosso</t>
  </si>
  <si>
    <t>Pürierte Schwarzwurzelsuppe</t>
  </si>
  <si>
    <t>Purée de salsifis</t>
  </si>
  <si>
    <t>Zuppa di scorzonera</t>
  </si>
  <si>
    <t>Pürierte Selleriesuppe</t>
  </si>
  <si>
    <t>Purée de céleri</t>
  </si>
  <si>
    <t>Zuppa di sedano</t>
  </si>
  <si>
    <t>Kartoffelpüree Suppe</t>
  </si>
  <si>
    <t>Soupe de pommes de terre</t>
  </si>
  <si>
    <t>Zuppa di patate</t>
  </si>
  <si>
    <t>Maispüreesuppe</t>
  </si>
  <si>
    <t>Soupe de mais</t>
  </si>
  <si>
    <t>Zuppa di mais</t>
  </si>
  <si>
    <t>Marronipüreesuppe</t>
  </si>
  <si>
    <t>Soupe de marron</t>
  </si>
  <si>
    <t>Zuppa di castagne</t>
  </si>
  <si>
    <t>Süsskartoffelpüreesuppe</t>
  </si>
  <si>
    <t>Soupe de patates douces</t>
  </si>
  <si>
    <t>Zuppa di patate dolce</t>
  </si>
  <si>
    <t>Gazpacho</t>
  </si>
  <si>
    <t>Kalte Gurkensuppe</t>
  </si>
  <si>
    <t>Minestra di cetrioli fredda</t>
  </si>
  <si>
    <t>Melonenkaltschale</t>
  </si>
  <si>
    <t>Crema fredda al melone</t>
  </si>
  <si>
    <t>3 Saucen</t>
  </si>
  <si>
    <t>3 Sauces</t>
  </si>
  <si>
    <t>3 Salse</t>
  </si>
  <si>
    <t>Currysauce</t>
  </si>
  <si>
    <t>Sauce curry</t>
  </si>
  <si>
    <t>Salsa al curry</t>
  </si>
  <si>
    <t>Tomatensauce</t>
  </si>
  <si>
    <t>Salsa al pomodoro</t>
  </si>
  <si>
    <t>Tomatensauce mit Thon</t>
  </si>
  <si>
    <t>Salsa al pomodoro e tonno</t>
  </si>
  <si>
    <t>Tomatensauce all' arrabiata</t>
  </si>
  <si>
    <t>Salsa al pomodoro all' arrabbiata</t>
  </si>
  <si>
    <t>Tomatensauce alla puttanesca</t>
  </si>
  <si>
    <t>Salsa al pomodoro alla puttanesca</t>
  </si>
  <si>
    <t>Tomatensauce nach mexikanischer Art</t>
  </si>
  <si>
    <t>Salsa al pomodoro alla messicana</t>
  </si>
  <si>
    <t>Tomatensauce Waluca</t>
  </si>
  <si>
    <t>Sauce aux tomate Waluca</t>
  </si>
  <si>
    <t>Salsa al pomodoro Waluca</t>
  </si>
  <si>
    <t>Sauce aux poivre verts</t>
  </si>
  <si>
    <t>Salsa al pepe verde</t>
  </si>
  <si>
    <t>Jägersauce</t>
  </si>
  <si>
    <t>Sauce Chasseur</t>
  </si>
  <si>
    <t>Salsa alla cacciatora</t>
  </si>
  <si>
    <t>Rotweinsauce</t>
  </si>
  <si>
    <t>Salsa al vino rosso</t>
  </si>
  <si>
    <t>Senfsauce (braun)</t>
  </si>
  <si>
    <t>Salsa alla senape</t>
  </si>
  <si>
    <t>Zwiebelsauce</t>
  </si>
  <si>
    <t>Salsa alle cipolle</t>
  </si>
  <si>
    <t>Champignonsauce</t>
  </si>
  <si>
    <t>Salsa ai funghi</t>
  </si>
  <si>
    <t>Käsesauce</t>
  </si>
  <si>
    <t>Salsa al formaggio</t>
  </si>
  <si>
    <t>Kräuterrahmsauce</t>
  </si>
  <si>
    <t>Salsa alla crema con erba aromatiche</t>
  </si>
  <si>
    <t>Meerrettichsauce</t>
  </si>
  <si>
    <t>Sauce au raifort</t>
  </si>
  <si>
    <t>Salsa al rafano</t>
  </si>
  <si>
    <t>Milchsauce</t>
  </si>
  <si>
    <t>Sauce Béchamel</t>
  </si>
  <si>
    <t>Salsa besciamella</t>
  </si>
  <si>
    <t>Rahmsauce</t>
  </si>
  <si>
    <t>Sauce à la crème</t>
  </si>
  <si>
    <t>Salsa alla crema</t>
  </si>
  <si>
    <t>Senfsauce (hell)</t>
  </si>
  <si>
    <t>Cocktailsauce</t>
  </si>
  <si>
    <t>Sauce Cocktail</t>
  </si>
  <si>
    <t>Salsa Cocktail</t>
  </si>
  <si>
    <t>Currymayonnaise</t>
  </si>
  <si>
    <t>Mayonnaise au curry</t>
  </si>
  <si>
    <t>Maionese al curry</t>
  </si>
  <si>
    <t>Knoblauchmayonnaise</t>
  </si>
  <si>
    <t>Maionese all'aglio</t>
  </si>
  <si>
    <t>Kräutermayonnaise</t>
  </si>
  <si>
    <t>Mayonnaise aux fines herbes</t>
  </si>
  <si>
    <t>Maionese alle erbe</t>
  </si>
  <si>
    <t>Kräutervinaigrette</t>
  </si>
  <si>
    <t>Vinaigrette aux fines herbes</t>
  </si>
  <si>
    <t>Maionese vinaigrette</t>
  </si>
  <si>
    <t>Quarkmayonnaise</t>
  </si>
  <si>
    <t>Mayonnaise au séré</t>
  </si>
  <si>
    <t>Maionese al quark</t>
  </si>
  <si>
    <t>Remouladensauce</t>
  </si>
  <si>
    <t>Sauce rémoulade</t>
  </si>
  <si>
    <t>Salsa remoulade</t>
  </si>
  <si>
    <t>4 Fleischgerichte</t>
  </si>
  <si>
    <t>4 Mets de viande</t>
  </si>
  <si>
    <t>4 Piatti a base di carne</t>
  </si>
  <si>
    <t>Chinapfanne mit Schweinsgeschnetzeltem</t>
  </si>
  <si>
    <t>Stufato cinese con maiale</t>
  </si>
  <si>
    <t>Feuertopf mit Schwein</t>
  </si>
  <si>
    <t>Stufato di maiale piccante</t>
  </si>
  <si>
    <t>Fleischkäse aus dem Ofen CF 3</t>
  </si>
  <si>
    <t>Geschnetzeltes Schwein mexikanische Art</t>
  </si>
  <si>
    <t>Emincé de porc à la mexicaine</t>
  </si>
  <si>
    <t>Sminuzzato di pollo alla messicana</t>
  </si>
  <si>
    <t>Geschnetzeltes Schwein mit Kräutern</t>
  </si>
  <si>
    <t>Emincé de porc aux fines herbes</t>
  </si>
  <si>
    <t>Sminuzzato di maiala alle erbe aromatiche</t>
  </si>
  <si>
    <t>Geschnetzeltes Schwein mit Peperoni</t>
  </si>
  <si>
    <t>Sminuzzato di maiale ai peperoni</t>
  </si>
  <si>
    <t>Geschnetzeltes Schwein mit Pilzen</t>
  </si>
  <si>
    <t>Emincé de porc aux champignons</t>
  </si>
  <si>
    <t>Sminuzzato di maiale ai funghi</t>
  </si>
  <si>
    <t>Geschnetzeltes Schwein nach Berner Art</t>
  </si>
  <si>
    <t>Emincé de porc à la bernoise</t>
  </si>
  <si>
    <t>Sminuzzato di maiale alla bernese</t>
  </si>
  <si>
    <t>Grosi's Cervelat Goulasch</t>
  </si>
  <si>
    <t>Gulasch di cervellate della nonna</t>
  </si>
  <si>
    <t>Hackbraten aus dem Ofen CF 3</t>
  </si>
  <si>
    <t>Hausgemachter Schweinshackbraten</t>
  </si>
  <si>
    <t>Polpettone casareccio di maiale</t>
  </si>
  <si>
    <t>Schinken im Brotteig</t>
  </si>
  <si>
    <t>Jambon en croûte</t>
  </si>
  <si>
    <t>Prosciutto in crosta</t>
  </si>
  <si>
    <t>Schweins Piccata</t>
  </si>
  <si>
    <t>Piccata de porc</t>
  </si>
  <si>
    <t>Piccata di maiale</t>
  </si>
  <si>
    <t>Schweins Saftplätzli</t>
  </si>
  <si>
    <t>Carbonnade de porc</t>
  </si>
  <si>
    <t>Carbonata di maiale</t>
  </si>
  <si>
    <t>Schweins Spare rips</t>
  </si>
  <si>
    <t>Spare rips de porc</t>
  </si>
  <si>
    <t>Costine di maiale</t>
  </si>
  <si>
    <t>Schweinshalsbraten</t>
  </si>
  <si>
    <t xml:space="preserve">Rôti de porc </t>
  </si>
  <si>
    <t>Arrosta di maiale</t>
  </si>
  <si>
    <t>Schweinskotelett mit Kräuterbutter</t>
  </si>
  <si>
    <t>Côtelette de porc, beurre aux fines herbes</t>
  </si>
  <si>
    <t>Castelletto di maiale, burro alla erbe aromatiche</t>
  </si>
  <si>
    <t>Ossobuco di maiale brasato</t>
  </si>
  <si>
    <t>Schweinspaprika Goulasch</t>
  </si>
  <si>
    <t>Goulache de porc au paprika</t>
  </si>
  <si>
    <t>Gulasch di maiale alla paprika</t>
  </si>
  <si>
    <t>Schweinspfeffer nach Jäger Art</t>
  </si>
  <si>
    <t>Civet de porc chasseur</t>
  </si>
  <si>
    <t>Salmi di maiale alla cacciatora</t>
  </si>
  <si>
    <t>Schweinsragout mexikanische Art</t>
  </si>
  <si>
    <t>Ragoût de porc à la mexicaine</t>
  </si>
  <si>
    <t>Spezzatino di maiale alla messicana</t>
  </si>
  <si>
    <t>Schweinsragout nach Berner Art</t>
  </si>
  <si>
    <t>Ragoût de porc à la bernoise</t>
  </si>
  <si>
    <t>Spezzatino di maiale alla bernese</t>
  </si>
  <si>
    <t>Voressen vom Schwein nach alter Art</t>
  </si>
  <si>
    <t>Blanquette de porc à l'ancienne</t>
  </si>
  <si>
    <t>Bianchetto di maiale all'antica</t>
  </si>
  <si>
    <t>Chinapfanne mit Pouletgeschnetzeltem</t>
  </si>
  <si>
    <t>Stufato cinese con pollo</t>
  </si>
  <si>
    <t>Feuertopf mit Poulet</t>
  </si>
  <si>
    <t>Stufato di pollo piccante</t>
  </si>
  <si>
    <t>Geschnetzeltes Poulet  mexikanische Art</t>
  </si>
  <si>
    <t>Emincé de poulet à la mexicaine</t>
  </si>
  <si>
    <t>Geschnetzeltes Poulet mit Kräutern</t>
  </si>
  <si>
    <t>Emincé poulet aux fines herbes</t>
  </si>
  <si>
    <t>Sminuzzato di pollo alle erbe aromatiche</t>
  </si>
  <si>
    <t>Geschnetzeltes Poulet mit Peperoni</t>
  </si>
  <si>
    <t>Sminuzzato di pollo ai peperoni</t>
  </si>
  <si>
    <t>Geschnetzeltes Poulet mit Pilzen</t>
  </si>
  <si>
    <t>Emincé de poulet aux champignons</t>
  </si>
  <si>
    <t>Sminuzzato di pollo ai funghi</t>
  </si>
  <si>
    <t>Geschnetzeltes Poulet nach Berner Art</t>
  </si>
  <si>
    <t>Emincé de poulet à la bernoise</t>
  </si>
  <si>
    <t>Sminuzzato di pollo alla bernese</t>
  </si>
  <si>
    <t>Halbes Poulet gebraten mit Saucen</t>
  </si>
  <si>
    <t>Mezzo pollo arrostito con salse</t>
  </si>
  <si>
    <t>Poulet süss-sauer</t>
  </si>
  <si>
    <t>Poulet aigre-doux</t>
  </si>
  <si>
    <t>Pollo in agrodolce</t>
  </si>
  <si>
    <t>Pouletgeschnetzeltes an Currysauce</t>
  </si>
  <si>
    <t>Emincé de poulet au curry</t>
  </si>
  <si>
    <t>Sminuzzato di pollo al curry</t>
  </si>
  <si>
    <t>Pouletragout mexikanische Art</t>
  </si>
  <si>
    <t>Ragoût de poulet à la mexicaine</t>
  </si>
  <si>
    <t>Spezzatino di pollo alla messicana</t>
  </si>
  <si>
    <t>Pouletragout nach Berner Art</t>
  </si>
  <si>
    <t>Ragoût de poulet à la bernoise</t>
  </si>
  <si>
    <t>Spezzatino di pollo alla bernese</t>
  </si>
  <si>
    <t>Pouletvoressen nach alter Art</t>
  </si>
  <si>
    <t>Blanquette de poulet à l'ancienne</t>
  </si>
  <si>
    <t>Bianchetto di pollo all'antica</t>
  </si>
  <si>
    <t>Pouletvoressen nach Emmentaler Art</t>
  </si>
  <si>
    <t>Blanquette de poulet à l'emmentaloise</t>
  </si>
  <si>
    <t>Bianchetto di pollo all'emmentalese</t>
  </si>
  <si>
    <t>Chinapfanne mit Truthahngeschnetzeltem</t>
  </si>
  <si>
    <t>Stufato cinese con tacchino</t>
  </si>
  <si>
    <t>Feuertopf mit Truthahn</t>
  </si>
  <si>
    <t>Stufato di tacchino piccante</t>
  </si>
  <si>
    <t>Geschnetzelter Truthahn mexikanische Art</t>
  </si>
  <si>
    <t>Emincé de dinde à la mexicaine</t>
  </si>
  <si>
    <t>Sminuzzato di tacchino alla messicana</t>
  </si>
  <si>
    <t>Geschnetzelter Truthahn mit Kräutern</t>
  </si>
  <si>
    <t>Emincé de dinde aux fines herbes</t>
  </si>
  <si>
    <t>Sminuzzato di tacchino alle erbe aromatiche</t>
  </si>
  <si>
    <t>Geschnetzelter Truthahn mit Peperoni</t>
  </si>
  <si>
    <t>Sminuzzato di tacchino ai peperoni</t>
  </si>
  <si>
    <t>Geschnetzelter Truthahn mit Pilzen</t>
  </si>
  <si>
    <t>Emincé de dinde aux champignons</t>
  </si>
  <si>
    <t>Sminuzzato di tacchino ai funghi</t>
  </si>
  <si>
    <t>Geschnetzelter Truthahn nach Berner Art</t>
  </si>
  <si>
    <t>Emincé de dinde à la bernoise</t>
  </si>
  <si>
    <t>Sminuzzato di tacchino alla bernese</t>
  </si>
  <si>
    <t>Truthahn Piccata</t>
  </si>
  <si>
    <t>Piccata de dinde</t>
  </si>
  <si>
    <t>Piccata di tacchino</t>
  </si>
  <si>
    <t>Truthahngeschnetzeltes an Currysauce</t>
  </si>
  <si>
    <t>Emincé de dinde au curry</t>
  </si>
  <si>
    <t>Sminuzzato di tacchino al curry</t>
  </si>
  <si>
    <t>Truthahnragout mexikanische Art</t>
  </si>
  <si>
    <t>Ragoût de dinde à la mexicaine</t>
  </si>
  <si>
    <t>Spezzatino di tacchino alla messicana</t>
  </si>
  <si>
    <t>Truthahnragout nach Berner Art</t>
  </si>
  <si>
    <t>Ragoût de dinde à la bernoise</t>
  </si>
  <si>
    <t>Spezzatino di tacchino alla bernese</t>
  </si>
  <si>
    <t>Truthahnrollbraten</t>
  </si>
  <si>
    <t>Rôti de dinde roulé</t>
  </si>
  <si>
    <t>Arrosto di tacchino arrotolato</t>
  </si>
  <si>
    <t>Truthahnvoressen nach alter Art</t>
  </si>
  <si>
    <t>Blanquette de dinde à l'ancienne</t>
  </si>
  <si>
    <t>Bianchetto di tacchino all'antica</t>
  </si>
  <si>
    <t>Truthahnvoressen nach Emmentaler Art</t>
  </si>
  <si>
    <t>Blanquette de dinde à l'emmentaloise</t>
  </si>
  <si>
    <t>Bianchetto di tacchino all'emmentalese</t>
  </si>
  <si>
    <t>Gefüllte Kalbsbrust glasiert</t>
  </si>
  <si>
    <t>Poitrine de veau farcie glacée</t>
  </si>
  <si>
    <t>Petto di vitello farcito e glassato</t>
  </si>
  <si>
    <t>Geschnetzeltes Kalbfleisch mit Kräutern</t>
  </si>
  <si>
    <t>Emincé de veau aux fines herbes</t>
  </si>
  <si>
    <t>Sminuzzato di vitello alle erbe aromatiche</t>
  </si>
  <si>
    <t>Geschnetzeltes Kalbfleisch mit Peperoni</t>
  </si>
  <si>
    <t>Sminuzzato di vitello ai peperoni</t>
  </si>
  <si>
    <t>Geschnetzeltes Kalbfleisch mit Pilzen</t>
  </si>
  <si>
    <t>Emincé de veau aux champignons</t>
  </si>
  <si>
    <t>Sminuzzato di vitello ai funghi</t>
  </si>
  <si>
    <t>Geschnetzeltes Kalbfleisch nach Berner Art</t>
  </si>
  <si>
    <t>Emincé de veau à la bernoise</t>
  </si>
  <si>
    <t>Sminuzzato di vitello alla bernese</t>
  </si>
  <si>
    <t>Kalbgeschnetzeltes an Currysauce</t>
  </si>
  <si>
    <t>Emincé de veau au curry</t>
  </si>
  <si>
    <t>Sminuzzato di vitello al curry</t>
  </si>
  <si>
    <t>Ossobuco di vitello brasato</t>
  </si>
  <si>
    <t>Kalbsbrustrollbraten</t>
  </si>
  <si>
    <t>Poitrine de veau roulée glacée</t>
  </si>
  <si>
    <t>Petto di vitello arrotolato e glassato</t>
  </si>
  <si>
    <t>Kalbsragout mexikanische Art</t>
  </si>
  <si>
    <t>Ragoût de veau à la mexicaine</t>
  </si>
  <si>
    <t>Spezzatino di vitello alla messicana</t>
  </si>
  <si>
    <t>Kalbsragout nach Berner Art</t>
  </si>
  <si>
    <t>Ragoût de veau à la bernoise</t>
  </si>
  <si>
    <t>Spezzatino di vitello alla bernese</t>
  </si>
  <si>
    <t>Kalbsvoressen nach alter Art</t>
  </si>
  <si>
    <t>Blanquette de veau à l'ancienne</t>
  </si>
  <si>
    <t>Bianchetto di vitello all'antica</t>
  </si>
  <si>
    <t>Kalbsvoressen nach Emmentaler Art</t>
  </si>
  <si>
    <t>Blanquette de veau à l'emmentaloise</t>
  </si>
  <si>
    <t>Bianchetto di vitello all'emmentalese</t>
  </si>
  <si>
    <t>Geschnetzeltes Rindfleisch mexikanische Art</t>
  </si>
  <si>
    <t>Emincé de bœuf à la mexicaine</t>
  </si>
  <si>
    <t>Sminuzzato di manzo alla messicana</t>
  </si>
  <si>
    <t>Geschnetzeltes Rindfleisch mit Kräutern</t>
  </si>
  <si>
    <t>Emincé de bœuf aux fines herbes</t>
  </si>
  <si>
    <t>Sminuzzato di manzo alle erbe aromatiche</t>
  </si>
  <si>
    <t>Geschnetzeltes Rindfleisch mit Peperoni</t>
  </si>
  <si>
    <t>Emincé de bœuf aux peppéroni</t>
  </si>
  <si>
    <t>Sminuzzato di Manzo ai peperoni</t>
  </si>
  <si>
    <t>Geschnetzeltes Rindfleisch mit Pilzen</t>
  </si>
  <si>
    <t>Emincé de bœuf aux champignons</t>
  </si>
  <si>
    <t>Sminuzzato di manzo ai funghi</t>
  </si>
  <si>
    <t>Geschnetzeltes Rindfleisch nach Berner Art</t>
  </si>
  <si>
    <t>Emincé de bœuf à la bernoise</t>
  </si>
  <si>
    <t>Sminuzzato di manzo alla bernese</t>
  </si>
  <si>
    <t>Rindfleisch an Austernsauce</t>
  </si>
  <si>
    <t>Rindragout nach Berner Art</t>
  </si>
  <si>
    <t>Ragoût de bœuf à la bernoise</t>
  </si>
  <si>
    <t>Spezzatino di manzo alla bernese</t>
  </si>
  <si>
    <t>Rindsgeschnetzeltes an Currysauce</t>
  </si>
  <si>
    <t>Emincé de bœuf au curry</t>
  </si>
  <si>
    <t>Sminuzzato di manzo al curry</t>
  </si>
  <si>
    <t>Rindspaprika Goulasch</t>
  </si>
  <si>
    <t>Goulache de bœuf au paprika</t>
  </si>
  <si>
    <t>Gulasch di manzo alla paprika</t>
  </si>
  <si>
    <t>Rindspfeffer nach Jäger Art</t>
  </si>
  <si>
    <t>Civet de bœuf chasseur</t>
  </si>
  <si>
    <t>Salmì di manzo alla cacciatora</t>
  </si>
  <si>
    <t>Rindsragout mexikanischer Art</t>
  </si>
  <si>
    <t>Ragoût de bœuf à la mexicaine</t>
  </si>
  <si>
    <t>Spezzatino di manzo alla messicana</t>
  </si>
  <si>
    <t>Rindssaftplätzli</t>
  </si>
  <si>
    <t>Carbonnade de bœuf</t>
  </si>
  <si>
    <t>Carbonata di manzo</t>
  </si>
  <si>
    <t>Rindsschmorbraten</t>
  </si>
  <si>
    <t>Bœuf braisé</t>
  </si>
  <si>
    <t>Stufato di manzo</t>
  </si>
  <si>
    <t>Siedfleisch</t>
  </si>
  <si>
    <t>Bœuf bouilli</t>
  </si>
  <si>
    <t>Bollito di manzo</t>
  </si>
  <si>
    <t>Solothurner Suuremocke</t>
  </si>
  <si>
    <t>Daube de bœuf soleuroise</t>
  </si>
  <si>
    <t>Stufato di manzo alla solettese</t>
  </si>
  <si>
    <t>Lammgigotrollbraten</t>
  </si>
  <si>
    <t>Gigot d'agneau roulé rôti</t>
  </si>
  <si>
    <t>Gigot d'agnello arrotolato arrostito</t>
  </si>
  <si>
    <t>Lammvoressen nach Emmentaler Art</t>
  </si>
  <si>
    <t>Bianchetto di agnello all'emmentalese</t>
  </si>
  <si>
    <t>Kaninchenragout nach Berner Art</t>
  </si>
  <si>
    <t>Ragoût de lapin à la bernoise</t>
  </si>
  <si>
    <t>Spezzatino di coniglio alla bernese</t>
  </si>
  <si>
    <t>Kaninchenvoressen nach Emmentaler Art</t>
  </si>
  <si>
    <t>Blanquette de lapin à l'emmentaloise</t>
  </si>
  <si>
    <t>Bianchetto di coniglio all'emmentalese</t>
  </si>
  <si>
    <t>5 Fischgerichte</t>
  </si>
  <si>
    <t>5 Mets de poisson</t>
  </si>
  <si>
    <t>5 Piatti a base di pesce</t>
  </si>
  <si>
    <t>Felchenfilet nach Luzerner Art</t>
  </si>
  <si>
    <t>Filetti di coregone alla lucernese</t>
  </si>
  <si>
    <t>Forellenfilet nach Zuger Art</t>
  </si>
  <si>
    <t>Filetti di trotta alla zughese</t>
  </si>
  <si>
    <t>Kabeljaupiccata</t>
  </si>
  <si>
    <t>Piccata de morue</t>
  </si>
  <si>
    <t>Piccata di merluzzo</t>
  </si>
  <si>
    <t>Pangasiusfilet im Backteig</t>
  </si>
  <si>
    <t>Filetti di pangasius in pastella de friggere</t>
  </si>
  <si>
    <t>Pangasiusfilet nach Luzerner Art</t>
  </si>
  <si>
    <t>Pangasiusfilet nach Neuenburger Art</t>
  </si>
  <si>
    <t>Filetti di pangasius alla neocastellana</t>
  </si>
  <si>
    <t>Pangasiusgratin auf Spinat</t>
  </si>
  <si>
    <t>Gratin de pangasius aux épinards</t>
  </si>
  <si>
    <t>Gratin di pangasius agli spinaci</t>
  </si>
  <si>
    <t>Panierte Seelachsfilet</t>
  </si>
  <si>
    <t>Saiblingfilet nach Neuenburger Art</t>
  </si>
  <si>
    <t>Filetti di salmerino alla neocastellana</t>
  </si>
  <si>
    <t>Piccata di merluccius</t>
  </si>
  <si>
    <t>Seelachsfilet nach Luzerner Art</t>
  </si>
  <si>
    <t>Seelachsfilet nach Neuenburger Art</t>
  </si>
  <si>
    <t>Filetti di merluzzo carbonaro alla neocastellana</t>
  </si>
  <si>
    <t>6 Stärkebeilagen</t>
  </si>
  <si>
    <t>6 Féculents</t>
  </si>
  <si>
    <t>6 Contorni</t>
  </si>
  <si>
    <t>Bratkartoffeln</t>
  </si>
  <si>
    <t>Pommes rissolées</t>
  </si>
  <si>
    <t>Patate arrostite</t>
  </si>
  <si>
    <t>Gemüserösti mit Spiegelei</t>
  </si>
  <si>
    <t>Rösti con verdure e spiegelei</t>
  </si>
  <si>
    <t>Kartoffelchips CF 4</t>
  </si>
  <si>
    <t>Pommes chips CF 4</t>
  </si>
  <si>
    <t>Kartoffelgnocchi</t>
  </si>
  <si>
    <t>Gnocchi de pommes de terre</t>
  </si>
  <si>
    <t>Gnocchi di patate</t>
  </si>
  <si>
    <t>Kartoffelgratin</t>
  </si>
  <si>
    <t>Gratin de pommes de terre</t>
  </si>
  <si>
    <t>Gratin di patate</t>
  </si>
  <si>
    <t>Kartoffel-Lauchgratin</t>
  </si>
  <si>
    <t>Gratin de pommes de terre et poireaux</t>
  </si>
  <si>
    <t>Gratin di patate e porro</t>
  </si>
  <si>
    <t>Kartoffelstock</t>
  </si>
  <si>
    <t>Purée de pommes de terre</t>
  </si>
  <si>
    <t>Purea di patate</t>
  </si>
  <si>
    <t>Ofenkartoffeln</t>
  </si>
  <si>
    <t>Pommes au four</t>
  </si>
  <si>
    <t>Patate al forno</t>
  </si>
  <si>
    <t>Plain in Pigna</t>
  </si>
  <si>
    <t>Rösti</t>
  </si>
  <si>
    <t>Salzkartoffeln</t>
  </si>
  <si>
    <t>Pommes de terre nature</t>
  </si>
  <si>
    <t>Patate nature</t>
  </si>
  <si>
    <t>Saucenkartoffeln</t>
  </si>
  <si>
    <t>Pommes de terre en sauce</t>
  </si>
  <si>
    <t>Patate in salsa</t>
  </si>
  <si>
    <t>Schälkartoffeln / Gschwelti</t>
  </si>
  <si>
    <t>Pommes de terre en robe</t>
  </si>
  <si>
    <t>Patate in camicia</t>
  </si>
  <si>
    <t>Teigwaren als Beilage</t>
  </si>
  <si>
    <t>Pasta di contorno</t>
  </si>
  <si>
    <t>Teigwaren als Nebenmahlzeit</t>
  </si>
  <si>
    <t>Pâtes comme repas secondaire</t>
  </si>
  <si>
    <t>Pasta di piatti secondario</t>
  </si>
  <si>
    <t>Gemüsepilawreis</t>
  </si>
  <si>
    <t>Riz pilaf aux petites légumes</t>
  </si>
  <si>
    <t>Riso pilaf con verdurine</t>
  </si>
  <si>
    <t>Ofetori</t>
  </si>
  <si>
    <t>Orientalischer Pilawreis</t>
  </si>
  <si>
    <t>Riz pilaf à l'orientale</t>
  </si>
  <si>
    <t>Riso pilaf all'orientale</t>
  </si>
  <si>
    <t>Pilawreis</t>
  </si>
  <si>
    <t>Riz pilaf</t>
  </si>
  <si>
    <t>Riso pilaf</t>
  </si>
  <si>
    <t>Risi Bisi</t>
  </si>
  <si>
    <t>Risi-bisi</t>
  </si>
  <si>
    <t>Risotto mit Pilzen</t>
  </si>
  <si>
    <t>Risotto aux champignons</t>
  </si>
  <si>
    <t>Risotto ai funghi</t>
  </si>
  <si>
    <t>Rispor</t>
  </si>
  <si>
    <t>Tomatenrisotto</t>
  </si>
  <si>
    <t>Risotto aux tomates</t>
  </si>
  <si>
    <t>Risotto ai pomodori</t>
  </si>
  <si>
    <t>Weissweinrisotto</t>
  </si>
  <si>
    <t>Risotto al vino bianco</t>
  </si>
  <si>
    <t>Griessschnitte gratiniert</t>
  </si>
  <si>
    <t>Tranche de semoule gratinée</t>
  </si>
  <si>
    <t>Tranci di semolino gratinati</t>
  </si>
  <si>
    <t>Bramatapolenta</t>
  </si>
  <si>
    <t>Polenta Bramata</t>
  </si>
  <si>
    <t>Tessiner Polenta</t>
  </si>
  <si>
    <t>Polenta tessinoise</t>
  </si>
  <si>
    <t>Polenta ticinese</t>
  </si>
  <si>
    <t>Brotknödel mit Kräutern</t>
  </si>
  <si>
    <t>Knödel aux fines herbes</t>
  </si>
  <si>
    <t>Knödel alle erbe</t>
  </si>
  <si>
    <t>Ebly</t>
  </si>
  <si>
    <t>Spätzli</t>
  </si>
  <si>
    <t>Knoepfli</t>
  </si>
  <si>
    <t>7 Gemüse</t>
  </si>
  <si>
    <t>7 Légumes</t>
  </si>
  <si>
    <t>7 Verdura</t>
  </si>
  <si>
    <t>Blumenkohlauflauf</t>
  </si>
  <si>
    <t>Gratin de chou-fleur</t>
  </si>
  <si>
    <t>Gratin di cavolfiori</t>
  </si>
  <si>
    <t>Broccoliauflauf</t>
  </si>
  <si>
    <t>Gratin de brocoli</t>
  </si>
  <si>
    <t>Gratin di broccoli</t>
  </si>
  <si>
    <t>Provenzalischer Zucchettigratin</t>
  </si>
  <si>
    <t>Gratin de courgettes à la provençale</t>
  </si>
  <si>
    <t>Gratin di zucchine alla provinciale</t>
  </si>
  <si>
    <t>Erbsen nach französischer Art</t>
  </si>
  <si>
    <t>Petits pois à la française</t>
  </si>
  <si>
    <t>Piselli alla francese</t>
  </si>
  <si>
    <t>Kohlrabi an Rahmsauce</t>
  </si>
  <si>
    <t>Choux-raves à la crème</t>
  </si>
  <si>
    <t>Cavolo rapa alla crema</t>
  </si>
  <si>
    <t>Krautstiele an Rahmsauce</t>
  </si>
  <si>
    <t>Côte de bettes à la crème</t>
  </si>
  <si>
    <t>Coste alla crema</t>
  </si>
  <si>
    <t>Wirsing an Rahmsauce</t>
  </si>
  <si>
    <t>Verza alla crema</t>
  </si>
  <si>
    <t>Blumenkohl gedämpft</t>
  </si>
  <si>
    <t>Chou-fleur à la vapeur</t>
  </si>
  <si>
    <t>Cavolfiori al vapore</t>
  </si>
  <si>
    <t>Broccoli gedämpft</t>
  </si>
  <si>
    <t>Brocoli à la vapeur</t>
  </si>
  <si>
    <t>Broccoli al vapore</t>
  </si>
  <si>
    <t>Mischgemüse gedämpft</t>
  </si>
  <si>
    <t>Légumes mixte à la vapeur</t>
  </si>
  <si>
    <t>Misto di verdure al vapore</t>
  </si>
  <si>
    <t>Bohnen gedünstet</t>
  </si>
  <si>
    <t>Haricots verts étuvés</t>
  </si>
  <si>
    <t>Fagioli al stufato</t>
  </si>
  <si>
    <t>Erbsen gedünstet</t>
  </si>
  <si>
    <t>Petits pois étuvés</t>
  </si>
  <si>
    <t>Piselli al stufato</t>
  </si>
  <si>
    <t>Kefen gedünstet</t>
  </si>
  <si>
    <t>Taccole stufate</t>
  </si>
  <si>
    <t>Kohlrabi gedünstet</t>
  </si>
  <si>
    <t>Cavolo rapa stufato</t>
  </si>
  <si>
    <t>Mischgemüse gedünstet</t>
  </si>
  <si>
    <t>Verdure miste stufate</t>
  </si>
  <si>
    <t>Peperoni gedünstet</t>
  </si>
  <si>
    <t>Peperoni al stufato</t>
  </si>
  <si>
    <t>Rosenkohl gedünstet</t>
  </si>
  <si>
    <t>Cavoli di Bruxelles Stufati</t>
  </si>
  <si>
    <t>Rüebli gedünstet</t>
  </si>
  <si>
    <t>Carottes étuvées</t>
  </si>
  <si>
    <t>Carote stufate</t>
  </si>
  <si>
    <t>Schwarzwurzel gedünstet</t>
  </si>
  <si>
    <t>Scorzonere al stufato</t>
  </si>
  <si>
    <t>Spargel gedünstet</t>
  </si>
  <si>
    <t>Asperges étuvées</t>
  </si>
  <si>
    <t>Asparagi stufati</t>
  </si>
  <si>
    <t>Spinat gedünstet</t>
  </si>
  <si>
    <t>Spinaci stufati</t>
  </si>
  <si>
    <t>Zucchetti gedünstet</t>
  </si>
  <si>
    <t>Courgettes étuvées</t>
  </si>
  <si>
    <t>Zucchine stufate</t>
  </si>
  <si>
    <t>Dörrbohnen geschmort</t>
  </si>
  <si>
    <t>Haricots secs braisés</t>
  </si>
  <si>
    <t>Fagiolini verdi secchi brasato</t>
  </si>
  <si>
    <t>Peperonata</t>
  </si>
  <si>
    <t>Ratatouille</t>
  </si>
  <si>
    <t>Rotkraut geschmort</t>
  </si>
  <si>
    <t>Choux rouges braisés</t>
  </si>
  <si>
    <t>Cavolo rosso brasato</t>
  </si>
  <si>
    <t>Fenchel gratiniert</t>
  </si>
  <si>
    <t>Fenouil gratiné</t>
  </si>
  <si>
    <t>Finocchio gratinate</t>
  </si>
  <si>
    <t>Peperoni im Ofen gegart</t>
  </si>
  <si>
    <t>Peperoni al forno</t>
  </si>
  <si>
    <t>Kräutertomaten</t>
  </si>
  <si>
    <t>Tomates provençales</t>
  </si>
  <si>
    <t>Pomodori alla provinciale</t>
  </si>
  <si>
    <t>8 Salate</t>
  </si>
  <si>
    <t>8 Salade</t>
  </si>
  <si>
    <t>8 Insalate</t>
  </si>
  <si>
    <t>Blattsalate</t>
  </si>
  <si>
    <t>Insalata di lattuga</t>
  </si>
  <si>
    <t>Bohnensalat</t>
  </si>
  <si>
    <t>Salade d'haricots</t>
  </si>
  <si>
    <t>Insalata di fagioli</t>
  </si>
  <si>
    <t>Kartoffelsalat</t>
  </si>
  <si>
    <t>Insalata di patate</t>
  </si>
  <si>
    <t>Käsesalat</t>
  </si>
  <si>
    <t>Salade de fromage</t>
  </si>
  <si>
    <t>Insalata di formaggio</t>
  </si>
  <si>
    <t>Maissalat</t>
  </si>
  <si>
    <t>Salade de mais</t>
  </si>
  <si>
    <t>Insalata di mais</t>
  </si>
  <si>
    <t>Randensalat</t>
  </si>
  <si>
    <t>Salade de betteraves</t>
  </si>
  <si>
    <t>Insalata di barbabietole</t>
  </si>
  <si>
    <t>Reissalat mit Curry</t>
  </si>
  <si>
    <t>Salade de riz au curry</t>
  </si>
  <si>
    <t>Insalata di riso al curry</t>
  </si>
  <si>
    <t>Rüeblisalat</t>
  </si>
  <si>
    <t>Salade de carottes</t>
  </si>
  <si>
    <t>Insalata di carote</t>
  </si>
  <si>
    <t>Teigwarensalat mit Schinken</t>
  </si>
  <si>
    <t>Salade de pâtes au jambon</t>
  </si>
  <si>
    <t>Insalata di pasta al prosciutto</t>
  </si>
  <si>
    <t>Tomatensalat mit Basilikum</t>
  </si>
  <si>
    <t>Insalata di pomodori e basilico</t>
  </si>
  <si>
    <t>Weisskabissalat</t>
  </si>
  <si>
    <t>Salade de choux-blanc</t>
  </si>
  <si>
    <t>Insalata di cavolo bianco</t>
  </si>
  <si>
    <t>Wurst-Käsesalat</t>
  </si>
  <si>
    <t>Insalata di cervellate e formaggio</t>
  </si>
  <si>
    <t>9 Nebenmahlzeiten</t>
  </si>
  <si>
    <t>9 Repas secondaire</t>
  </si>
  <si>
    <t>9 Secondi piatti e spuntini</t>
  </si>
  <si>
    <t>Hawaiischnitten</t>
  </si>
  <si>
    <t>Crostone Hawaii</t>
  </si>
  <si>
    <t>Walliserschnitte</t>
  </si>
  <si>
    <t>Croûtes valaisanne</t>
  </si>
  <si>
    <t>Crostone vallesano</t>
  </si>
  <si>
    <t>Bernerrösti</t>
  </si>
  <si>
    <t>Rösti à la bernoise</t>
  </si>
  <si>
    <t>Rösti alla bernese</t>
  </si>
  <si>
    <t>Walliser Rösti</t>
  </si>
  <si>
    <t>Rösti à la valaisanne</t>
  </si>
  <si>
    <t>Rösti alla vallesana</t>
  </si>
  <si>
    <t>Bolognaiser Sauce</t>
  </si>
  <si>
    <t>Sauce bolognaise</t>
  </si>
  <si>
    <t>Salsa alla bolognese</t>
  </si>
  <si>
    <t>Carbonara Sauce</t>
  </si>
  <si>
    <t>Sauce carbonara</t>
  </si>
  <si>
    <t>Salsa alla carbonara</t>
  </si>
  <si>
    <t>Café complet</t>
  </si>
  <si>
    <t>Caffè completo</t>
  </si>
  <si>
    <t>Chili con carne</t>
  </si>
  <si>
    <t>Flammkuchen</t>
  </si>
  <si>
    <t>Tarte flambée</t>
  </si>
  <si>
    <t>Lothringer Käsekuchen</t>
  </si>
  <si>
    <t>Quiche lorraine</t>
  </si>
  <si>
    <t>Torta di formaggio all'alsaziana</t>
  </si>
  <si>
    <t>Lasagne mit Bolognaise</t>
  </si>
  <si>
    <t>Lasagne au four</t>
  </si>
  <si>
    <t>Lasagne al forno</t>
  </si>
  <si>
    <t>Mah-Meh mit Schwein</t>
  </si>
  <si>
    <t>Mah-Meh con maiale</t>
  </si>
  <si>
    <t>Bami Goreng mit Poulet</t>
  </si>
  <si>
    <t>Bami Goreng con pollo</t>
  </si>
  <si>
    <t>Nasi Goreng mit Poulet</t>
  </si>
  <si>
    <t>Nasi Goreng con pollo</t>
  </si>
  <si>
    <t>Vol-au-vent con salsa di carne e funghi</t>
  </si>
  <si>
    <t>Linsengericht Malcantone mit Luganighe</t>
  </si>
  <si>
    <t>Lentilles du Malcantone</t>
  </si>
  <si>
    <t>Stufato di lenticchie alla malcantonese</t>
  </si>
  <si>
    <t>Pizza mit Schinken und Peperoni</t>
  </si>
  <si>
    <t>Pizza prosciutto e peperoni</t>
  </si>
  <si>
    <t>Ravioligratin</t>
  </si>
  <si>
    <t>Gratin de ravioli</t>
  </si>
  <si>
    <t>Gratin di ravioli</t>
  </si>
  <si>
    <t>Teigwarenauflauf</t>
  </si>
  <si>
    <t>Gratin de pâtes</t>
  </si>
  <si>
    <t>Gratin di pasta</t>
  </si>
  <si>
    <t>10 Eintopfgerichte</t>
  </si>
  <si>
    <t>10 Potées</t>
  </si>
  <si>
    <t>10 piatti unici</t>
  </si>
  <si>
    <t>Bauerneintopf</t>
  </si>
  <si>
    <t>Potée paysanne</t>
  </si>
  <si>
    <t>Stufato alla contadino</t>
  </si>
  <si>
    <t>Rindsgoulasch Eintopf</t>
  </si>
  <si>
    <t>Potée goulache de bœuf</t>
  </si>
  <si>
    <t>Gulasch di manzo</t>
  </si>
  <si>
    <t>Schweinsgoulasch Eintopf</t>
  </si>
  <si>
    <t>Potée goulache de porc</t>
  </si>
  <si>
    <t>Gulasch di maiale</t>
  </si>
  <si>
    <t>Hörnli Pilaw</t>
  </si>
  <si>
    <t>Cornettes pilaf</t>
  </si>
  <si>
    <t>Cornetti pilaf</t>
  </si>
  <si>
    <t>Pot au feu</t>
  </si>
  <si>
    <t>Pot-au-feu</t>
  </si>
  <si>
    <t>Schnitz und drunder</t>
  </si>
  <si>
    <t>Potée argovienne</t>
  </si>
  <si>
    <t>Stufato all'argoviese</t>
  </si>
  <si>
    <t>Schweinssteak nach Basler Art</t>
  </si>
  <si>
    <t>Steak de porc bâloise</t>
  </si>
  <si>
    <t>Scaloppine di maiale alla basilese</t>
  </si>
  <si>
    <t>Tessiner Weisskohleintopf</t>
  </si>
  <si>
    <t>Potée de choux blanc tessinoise</t>
  </si>
  <si>
    <t>Stufato di cavolo bianco al ticinese</t>
  </si>
  <si>
    <t>Unterwaldner Stunggis</t>
  </si>
  <si>
    <t>Stunggis unterwaldoise</t>
  </si>
  <si>
    <t>Stufato di maiale dell'Untervaldo (Stunggis)</t>
  </si>
  <si>
    <t>Waadtländer Lauch-Kartoffel Eintopf</t>
  </si>
  <si>
    <t>Stufato di porri e patate alla vodese</t>
  </si>
  <si>
    <t>Walliser Chuchisuppe</t>
  </si>
  <si>
    <t>Soupe valaisanne</t>
  </si>
  <si>
    <t>Zuppa alla vallesana</t>
  </si>
  <si>
    <t>Zürcher Eintopf</t>
  </si>
  <si>
    <t>Potée zurichoise</t>
  </si>
  <si>
    <t>Stufato alla zurighese</t>
  </si>
  <si>
    <t>11 Teige / Desserts</t>
  </si>
  <si>
    <t>11 Pâte / desserts</t>
  </si>
  <si>
    <t>11 Paste / dolci</t>
  </si>
  <si>
    <t>Brotteig</t>
  </si>
  <si>
    <t>Pâte à pain</t>
  </si>
  <si>
    <t>Impasto per il pane</t>
  </si>
  <si>
    <t>Hefeteig süss</t>
  </si>
  <si>
    <t>Pâte levée sucrée</t>
  </si>
  <si>
    <t>Pasta lievitata dolce</t>
  </si>
  <si>
    <t>Pizzateig</t>
  </si>
  <si>
    <t>Pâte à pizza</t>
  </si>
  <si>
    <t>Impasto per la pizza</t>
  </si>
  <si>
    <t>Zopfteig (Berner)</t>
  </si>
  <si>
    <t>Pâte à tresse (bernoise)</t>
  </si>
  <si>
    <t>Impasto per la treccia (bernese)</t>
  </si>
  <si>
    <t>Apfelquarkcreme</t>
  </si>
  <si>
    <t>Séré aux pommes</t>
  </si>
  <si>
    <t>Crema di quark e mele</t>
  </si>
  <si>
    <t>Bananen Kokoscreme</t>
  </si>
  <si>
    <t>Séré aux bananes et coco</t>
  </si>
  <si>
    <t>Crema di quark alle banane e cocco</t>
  </si>
  <si>
    <t>Beerenquarkcreme</t>
  </si>
  <si>
    <t>Crema di quark di frutta di bosco</t>
  </si>
  <si>
    <t>Bananen Cake</t>
  </si>
  <si>
    <t>Cake alle banane</t>
  </si>
  <si>
    <t>Country Cake</t>
  </si>
  <si>
    <t>Country cake</t>
  </si>
  <si>
    <t>Früchte Cake</t>
  </si>
  <si>
    <t>Cake aux fruits</t>
  </si>
  <si>
    <t>Cake ai frutti</t>
  </si>
  <si>
    <t>Marmor Cake</t>
  </si>
  <si>
    <t>Cake marmorizzato</t>
  </si>
  <si>
    <t>Rüebli Cake</t>
  </si>
  <si>
    <t>Cake aux carottes</t>
  </si>
  <si>
    <t>Cake alle carote</t>
  </si>
  <si>
    <t>Zitronen Cake</t>
  </si>
  <si>
    <t>Cake al limone</t>
  </si>
  <si>
    <t>Caramelcreme</t>
  </si>
  <si>
    <t>Cake al caramello</t>
  </si>
  <si>
    <t>Mokkacreme</t>
  </si>
  <si>
    <t>Crema alla moka</t>
  </si>
  <si>
    <t>Schoggicreme</t>
  </si>
  <si>
    <t>Crema al chioccolato</t>
  </si>
  <si>
    <t>Thurgauer Süssmostcreme</t>
  </si>
  <si>
    <t>Crème thurgovienne au cidre doux</t>
  </si>
  <si>
    <t>Crema al mosto di mele alla turgoviese</t>
  </si>
  <si>
    <t>Freiburger Rahmkuchen</t>
  </si>
  <si>
    <t>Torta alla panna friborghese</t>
  </si>
  <si>
    <t>Zwetschgenkuchen</t>
  </si>
  <si>
    <t>Gâteau aux pruneaux</t>
  </si>
  <si>
    <t>Torta alla prugne</t>
  </si>
  <si>
    <t>Apfelkompott</t>
  </si>
  <si>
    <t>Compote aux pommes</t>
  </si>
  <si>
    <t>Composta di mele</t>
  </si>
  <si>
    <t>Beeren Lassi</t>
  </si>
  <si>
    <t>Lassi di frutta di bosco</t>
  </si>
  <si>
    <t>Bananen Shake</t>
  </si>
  <si>
    <t>Shake alle banane</t>
  </si>
  <si>
    <t>Hallauer Zwetschgenstreusel</t>
  </si>
  <si>
    <t>Gâteau aux pruneaux de Hallau</t>
  </si>
  <si>
    <t>Torta di prugne di Hallau</t>
  </si>
  <si>
    <t>Russenzopf</t>
  </si>
  <si>
    <t>Tresse russe</t>
  </si>
  <si>
    <t>Treccia russa</t>
  </si>
  <si>
    <t>Studentenschnitte</t>
  </si>
  <si>
    <t>Tranche des étudiants</t>
  </si>
  <si>
    <t>Tranci dello studente</t>
  </si>
  <si>
    <t>Tessiner Brottorte</t>
  </si>
  <si>
    <t>Tourte de pain tessinoise</t>
  </si>
  <si>
    <t>Torta di pane</t>
  </si>
  <si>
    <t>Tirami su</t>
  </si>
  <si>
    <t xml:space="preserve">Tiramisu </t>
  </si>
  <si>
    <t>Apfelstreuselkuchen</t>
  </si>
  <si>
    <t>Strudel di mele</t>
  </si>
  <si>
    <t>Holländer Apfelkuchen</t>
  </si>
  <si>
    <t>Gâteau d'hollandaise aux pommes</t>
  </si>
  <si>
    <t>Torta olandese alla mele</t>
  </si>
  <si>
    <t>Milchreis</t>
  </si>
  <si>
    <t>Riz au lait</t>
  </si>
  <si>
    <t>Riso al latte</t>
  </si>
  <si>
    <t>Blätterteignussgipfel CF 4</t>
  </si>
  <si>
    <t>Mandelgipfel CF 4</t>
  </si>
  <si>
    <t>Hefeschnecke CF 4</t>
  </si>
  <si>
    <t>Berliner CF 4</t>
  </si>
  <si>
    <t>Vanillecornet CF 4</t>
  </si>
  <si>
    <t>Cremeschnitte CF 4</t>
  </si>
  <si>
    <t>12 Vegi Gerichte</t>
  </si>
  <si>
    <t>12 Piatti vegetariani</t>
  </si>
  <si>
    <t>Älplermakkaronen</t>
  </si>
  <si>
    <t>Macaroni des alpages</t>
  </si>
  <si>
    <t>Maccheroni delle alpi</t>
  </si>
  <si>
    <t>Appenzeller Chäs-Tschoope</t>
  </si>
  <si>
    <t>Sformato di pane e formaggio all'appenzellese</t>
  </si>
  <si>
    <t>Appenzellerschnitten</t>
  </si>
  <si>
    <t>Croûtes appenzelloise</t>
  </si>
  <si>
    <t>Crostini all'appenzellese</t>
  </si>
  <si>
    <t>Auberginenpiccata</t>
  </si>
  <si>
    <t>Piccata d'aubergine</t>
  </si>
  <si>
    <t>Piccata alla melanzane</t>
  </si>
  <si>
    <t>Birchermüesli</t>
  </si>
  <si>
    <t>Champignonschnitten</t>
  </si>
  <si>
    <t>Croûtes aux champignons</t>
  </si>
  <si>
    <t>Crostini ai funghi</t>
  </si>
  <si>
    <t>Fotzelschnitte</t>
  </si>
  <si>
    <t>Croûtes dorées</t>
  </si>
  <si>
    <t>Crostini zucchero e cannella</t>
  </si>
  <si>
    <t>Freiburger Fondue</t>
  </si>
  <si>
    <t>Fondue fribourgeoise</t>
  </si>
  <si>
    <t>Fondue friborghese</t>
  </si>
  <si>
    <t>Gebratene Nudeln mit Quorn</t>
  </si>
  <si>
    <t>Gebratener Reis mit Ei</t>
  </si>
  <si>
    <t>Riz sautés à l'œuf</t>
  </si>
  <si>
    <t>Riso saltato all'uovo</t>
  </si>
  <si>
    <t>Gemüsecurry</t>
  </si>
  <si>
    <t>Curry aux légumes</t>
  </si>
  <si>
    <t>Curry di verdura</t>
  </si>
  <si>
    <t>Glarner Hörnli</t>
  </si>
  <si>
    <t>Cornettes glaronnaises</t>
  </si>
  <si>
    <t>Hörnli alla glaronese</t>
  </si>
  <si>
    <t>Käsekuchen</t>
  </si>
  <si>
    <t>Quiche au fromage</t>
  </si>
  <si>
    <t>Torta di formaggio</t>
  </si>
  <si>
    <t>Käseschnitten (frittiert)</t>
  </si>
  <si>
    <t>Croûtes au fromage (frire)</t>
  </si>
  <si>
    <t>Crostini al formaggio (fritto)</t>
  </si>
  <si>
    <t>Käsespinatkuchen</t>
  </si>
  <si>
    <t>Quiche aux épinards et fromage</t>
  </si>
  <si>
    <t>Torta di formaggio e spinaci</t>
  </si>
  <si>
    <t>Käse-Zwiebelkuchen</t>
  </si>
  <si>
    <t>Quiche aux oignons et fromage</t>
  </si>
  <si>
    <t>Torta di formaggio e alle cipolle</t>
  </si>
  <si>
    <t>Lasagne mit Spinat und Frischkäse</t>
  </si>
  <si>
    <t>Lasagne aux épinards et ricotta</t>
  </si>
  <si>
    <t>Lasagne al spinaci e ricotta</t>
  </si>
  <si>
    <t>Linsengericht Malcantone</t>
  </si>
  <si>
    <t>Lenticchie del Malcantone</t>
  </si>
  <si>
    <t>Omelette mit Käse</t>
  </si>
  <si>
    <t>Omelette aux fromages</t>
  </si>
  <si>
    <t>Frittata al formaggio</t>
  </si>
  <si>
    <t>Pastetli mit Quorn und Pilzfüllung</t>
  </si>
  <si>
    <t>Vol au vent con quorn e funghi</t>
  </si>
  <si>
    <t>Pizza Calzone mit Ei</t>
  </si>
  <si>
    <t>Pizza calzone à l'œuf</t>
  </si>
  <si>
    <t>Pizza calzone con uova</t>
  </si>
  <si>
    <t>Porridge (Haferbrei)</t>
  </si>
  <si>
    <t>Porridge</t>
  </si>
  <si>
    <t>Quornbolognaise</t>
  </si>
  <si>
    <t>Salsa bolognese al quorn</t>
  </si>
  <si>
    <t>Quornvoressen nach alter Art</t>
  </si>
  <si>
    <t>Blanquette de quorn à l'ancienne</t>
  </si>
  <si>
    <t>Bianchetto di quorn all'antica</t>
  </si>
  <si>
    <t>Raclette</t>
  </si>
  <si>
    <t>Schaffhauser Bölledünne (Zwiebelkuchen)</t>
  </si>
  <si>
    <t>Quiche aux oignons à la schaffhousoise</t>
  </si>
  <si>
    <t>Quiche di cipolle di scaffusa</t>
  </si>
  <si>
    <t>Vegirösti</t>
  </si>
  <si>
    <t>Rösti végétariens</t>
  </si>
  <si>
    <t>Rösti vegetariani</t>
  </si>
  <si>
    <t>Vollkorngemüseburger</t>
  </si>
  <si>
    <t>Hamburger integrale alle verdure</t>
  </si>
  <si>
    <t>Walliser Tomatenfondue</t>
  </si>
  <si>
    <t>Fondue aux tomates valaisanne</t>
  </si>
  <si>
    <t>Fondue ai pomodori vallasana</t>
  </si>
  <si>
    <t>Mittagessen</t>
  </si>
  <si>
    <t>Nachtessen</t>
  </si>
  <si>
    <t>Fleischlos</t>
  </si>
  <si>
    <t>Fakultatives Nachtessen</t>
  </si>
  <si>
    <t>Sonntagswache</t>
  </si>
  <si>
    <t>Snack</t>
  </si>
  <si>
    <t>Dienstag</t>
  </si>
  <si>
    <t>Mittwoch</t>
  </si>
  <si>
    <t>Donnerstag</t>
  </si>
  <si>
    <t>Freitag</t>
  </si>
  <si>
    <t>Samstag</t>
  </si>
  <si>
    <t>Sonntag</t>
  </si>
  <si>
    <t>Leistungsabtreten</t>
  </si>
  <si>
    <t>Ravioli</t>
  </si>
  <si>
    <t>Reibkäse 20 g</t>
  </si>
  <si>
    <t xml:space="preserve">Brot 100 g </t>
  </si>
  <si>
    <t>Militärschokolade 1 St</t>
  </si>
  <si>
    <t>Apfel 1 St</t>
  </si>
  <si>
    <t>Bouillon mit Flädli 50 %</t>
  </si>
  <si>
    <t>Traubenzucker 1 St</t>
  </si>
  <si>
    <t>Banane 1 St</t>
  </si>
  <si>
    <t>Normalbestand</t>
  </si>
  <si>
    <t>*</t>
  </si>
  <si>
    <t>Pürierte Gemüsesuppe 50 %</t>
  </si>
  <si>
    <t>Currygeschnetzeltes Poulet</t>
  </si>
  <si>
    <t>Gemüsereis</t>
  </si>
  <si>
    <t>Militärbisquit 1 St</t>
  </si>
  <si>
    <t>Birne 1 St</t>
  </si>
  <si>
    <t>Leckerli 1 St</t>
  </si>
  <si>
    <t>Bouillon mit Backerbsen 50 %</t>
  </si>
  <si>
    <t>Franz Salatsauce 30 g</t>
  </si>
  <si>
    <t>Aufschnitt  50 g</t>
  </si>
  <si>
    <t>Swiss Choco Bits 1 St</t>
  </si>
  <si>
    <t>Gemüsesuppe Bauernart 50 %</t>
  </si>
  <si>
    <t>Bouillon mit Knoblauchcroutons 50 %</t>
  </si>
  <si>
    <t>Griessschnitte</t>
  </si>
  <si>
    <t>Birchermüesli 30 %</t>
  </si>
  <si>
    <t>Fruchtschalentee 200 %</t>
  </si>
  <si>
    <t>Bretzeli 1 St</t>
  </si>
  <si>
    <t>Bouillon mit Ei 50 %</t>
  </si>
  <si>
    <t>Brotsuppe 50 %</t>
  </si>
  <si>
    <t>Weisskabissalat 50 %</t>
  </si>
  <si>
    <t>Randensalat 50 %</t>
  </si>
  <si>
    <t>Joghurt Frucht Port 100 g</t>
  </si>
  <si>
    <t>Cracker 1 St</t>
  </si>
  <si>
    <t xml:space="preserve">Malzriegel 1 St </t>
  </si>
  <si>
    <t>Zopf 100 g</t>
  </si>
  <si>
    <t>Salami 50 g</t>
  </si>
  <si>
    <t>Schweinekotelett gebraten mit</t>
  </si>
  <si>
    <t>Kräuterbutter</t>
  </si>
  <si>
    <t>Broccoli mit Mandeln</t>
  </si>
  <si>
    <t>Militärbiscuit 1 St</t>
  </si>
  <si>
    <t xml:space="preserve">Pizza mit Schinken </t>
  </si>
  <si>
    <t>Rüeblisalat 50 %</t>
  </si>
  <si>
    <t>Maissalat 50 %</t>
  </si>
  <si>
    <t>Rösti 50 %</t>
  </si>
  <si>
    <t>Spiegelei 1 St</t>
  </si>
  <si>
    <t>Pommes Chips CF4</t>
  </si>
  <si>
    <t>Schwarztee 200 %</t>
  </si>
  <si>
    <t>Verpflegungsabrechnung</t>
  </si>
  <si>
    <t>Verbrauch gem Vpf Plan</t>
  </si>
  <si>
    <t>Saldo</t>
  </si>
  <si>
    <t>Mittag</t>
  </si>
  <si>
    <t>Abend</t>
  </si>
  <si>
    <t>Griessschnitte mit Gemüse</t>
  </si>
  <si>
    <t>und Käse überbacken</t>
  </si>
  <si>
    <t>Quornschnitzel mit Gemüse</t>
  </si>
  <si>
    <t xml:space="preserve">Meditarenes Gemüse aus </t>
  </si>
  <si>
    <t xml:space="preserve">dem Ofen </t>
  </si>
  <si>
    <t>Der Rechnungsführer</t>
  </si>
  <si>
    <t>Der Kommandant</t>
  </si>
  <si>
    <t>Für die fachliche Richtigkeit:</t>
  </si>
  <si>
    <t>Quartiermeister</t>
  </si>
  <si>
    <t>Die Richtigkeit bescheinigt:</t>
  </si>
  <si>
    <t>Genehmigung:</t>
  </si>
  <si>
    <r>
      <rPr>
        <b/>
        <sz val="10"/>
        <color theme="1"/>
        <rFont val="Calibri"/>
        <family val="2"/>
        <scheme val="minor"/>
      </rPr>
      <t>Herkunftsdeklaration Fleisch, Milch, Eier:</t>
    </r>
    <r>
      <rPr>
        <sz val="10"/>
        <color theme="1"/>
        <rFont val="Calibri"/>
        <family val="2"/>
        <scheme val="minor"/>
      </rPr>
      <t xml:space="preserve"> Alle Fleisch /-erzeugnisse, Milch /-Milchprodukte und Eier stammen aus der Schweiz </t>
    </r>
  </si>
  <si>
    <r>
      <rPr>
        <b/>
        <sz val="10"/>
        <color theme="1"/>
        <rFont val="Calibri"/>
        <family val="2"/>
        <scheme val="minor"/>
      </rPr>
      <t>Herkunftsdeklaration Fisch und Meerestiere:</t>
    </r>
    <r>
      <rPr>
        <sz val="10"/>
        <color theme="1"/>
        <rFont val="Calibri"/>
        <family val="2"/>
        <scheme val="minor"/>
      </rPr>
      <t xml:space="preserve"> Alle Fische und Meerestiere stammen aus der Schweiz oder sind mit dem Label ASC / MSC oder FOS versehen.</t>
    </r>
  </si>
  <si>
    <r>
      <rPr>
        <b/>
        <sz val="10"/>
        <color theme="1"/>
        <rFont val="Calibri"/>
        <family val="2"/>
        <scheme val="minor"/>
      </rPr>
      <t>Deklaration von Zutaten / allergenen Stoffen (LKV Art. 8):</t>
    </r>
    <r>
      <rPr>
        <sz val="10"/>
        <color theme="1"/>
        <rFont val="Calibri"/>
        <family val="2"/>
        <scheme val="minor"/>
      </rPr>
      <t xml:space="preserve"> Bei Fragen betreffend allergenen Zutaten kann der Küchenchef Auskunft geben.</t>
    </r>
  </si>
  <si>
    <t>Rezept #</t>
  </si>
  <si>
    <t>Tè freddo</t>
  </si>
  <si>
    <t>Tè alle erbe / Tè di frutta</t>
  </si>
  <si>
    <t>Tè nero</t>
  </si>
  <si>
    <t>Burro porzione 10 g</t>
  </si>
  <si>
    <t>1.2 Sandwich</t>
  </si>
  <si>
    <t>Ciabatta Sandwich mit Mozzarella</t>
  </si>
  <si>
    <t>Sandwich de ciabatta au mozzarella</t>
  </si>
  <si>
    <t>Sandwich mit Brie Suisse</t>
  </si>
  <si>
    <t>Sandwich au Brie suisse</t>
  </si>
  <si>
    <t>Sandwich mit Salami</t>
  </si>
  <si>
    <t>Sandwich au salami</t>
  </si>
  <si>
    <t>Sandwich mit Schinken</t>
  </si>
  <si>
    <t>Sandwich au jambon</t>
  </si>
  <si>
    <t>Sandwich mit Thon Mayonnaise</t>
  </si>
  <si>
    <t>Sandwich au thon</t>
  </si>
  <si>
    <t>Sandwich mit Trutenschinken</t>
  </si>
  <si>
    <t>Sandwich au jambon de dinde</t>
  </si>
  <si>
    <t>Wurstel pezzo 70 g</t>
  </si>
  <si>
    <t>Cervellata pezzo 120 g</t>
  </si>
  <si>
    <t>1.3 Früchte für Snack</t>
  </si>
  <si>
    <t>1.3 Fruits pour snack</t>
  </si>
  <si>
    <t>1.3 Frutti per snack</t>
  </si>
  <si>
    <t xml:space="preserve">Apfel ø 180 g </t>
  </si>
  <si>
    <t>Pomme ø 180 g</t>
  </si>
  <si>
    <t>Mele ø 180 g</t>
  </si>
  <si>
    <t>180 g</t>
  </si>
  <si>
    <t>Orange ø 200 g</t>
  </si>
  <si>
    <t>Orancione ø 200 g</t>
  </si>
  <si>
    <t>200 g</t>
  </si>
  <si>
    <t>Mandarine ø 100 g</t>
  </si>
  <si>
    <t>Mandarino ø 100 g</t>
  </si>
  <si>
    <t>100 g</t>
  </si>
  <si>
    <t>Birne ø 180 g</t>
  </si>
  <si>
    <t>Poire ø 180 g</t>
  </si>
  <si>
    <t>Pera ø 180 g</t>
  </si>
  <si>
    <t>Banane ø 200 g</t>
  </si>
  <si>
    <t>Banana ø 200 g</t>
  </si>
  <si>
    <t>Pfirsich ø 180 g</t>
  </si>
  <si>
    <t>Pêche ø 180 g</t>
  </si>
  <si>
    <t>Pesca ø 180 g</t>
  </si>
  <si>
    <t>Nektarine ø 180 g</t>
  </si>
  <si>
    <t>Nectarine ø 180 g</t>
  </si>
  <si>
    <t>Nettarina ø 180 g</t>
  </si>
  <si>
    <t>Pflaume ø 150 g</t>
  </si>
  <si>
    <t>Prugna ø 150 g</t>
  </si>
  <si>
    <t>150 g</t>
  </si>
  <si>
    <t>Zwetschge ø 100 g</t>
  </si>
  <si>
    <t>Pruneau ø 100 g</t>
  </si>
  <si>
    <t>Prugna ø 100 g</t>
  </si>
  <si>
    <t>Brodo palline fritte</t>
  </si>
  <si>
    <t>Brodo alle uova</t>
  </si>
  <si>
    <t>Brodo celestino</t>
  </si>
  <si>
    <t>Brodo con piccole verdure</t>
  </si>
  <si>
    <t>Brodo con crostini all'aglio</t>
  </si>
  <si>
    <t>Brodo con riso</t>
  </si>
  <si>
    <t>Brodo con pasta</t>
  </si>
  <si>
    <t>Knoblauch Cremesuppe</t>
  </si>
  <si>
    <t>Petersiliencremesuppe</t>
  </si>
  <si>
    <t>Pfeffersauce</t>
  </si>
  <si>
    <t>Salsa per insalata thousand Island</t>
  </si>
  <si>
    <t>Fleischkäse al forno CF 3</t>
  </si>
  <si>
    <t>Rôti haché de porc au four CF 3</t>
  </si>
  <si>
    <t>Polpettone di maiale al forno CF 3</t>
  </si>
  <si>
    <t>Schweinsbratwurst</t>
  </si>
  <si>
    <t>Saucisse de porc</t>
  </si>
  <si>
    <t>Salsicce di maiale</t>
  </si>
  <si>
    <t>Poulet mit Gemüse an Hoisin sauce</t>
  </si>
  <si>
    <t>Pollo con verdure Hoisin</t>
  </si>
  <si>
    <t>Filetti di pangasius alla lucernese</t>
  </si>
  <si>
    <t>Filetti di merluzzo carbonaro alla lucernese</t>
  </si>
  <si>
    <t>Capuns</t>
  </si>
  <si>
    <t>Pastetli mit Fleischfüllung und Pilzen</t>
  </si>
  <si>
    <t>Leckerlicreme</t>
  </si>
  <si>
    <t>Crema di Leckerli</t>
  </si>
  <si>
    <t>Croissant aux noisettes CF 4</t>
  </si>
  <si>
    <t>Cornetto di sfoglia alle noci CF 4</t>
  </si>
  <si>
    <t>Croissant aux amandes CF 4</t>
  </si>
  <si>
    <t>Cornetto alle mandorle CF 4</t>
  </si>
  <si>
    <t>Escargot aux noisettes CF 4</t>
  </si>
  <si>
    <t>Lumaca pasta dolce CF 4</t>
  </si>
  <si>
    <t>Boule de Berlin CF 4</t>
  </si>
  <si>
    <t>Krapfen CF 4</t>
  </si>
  <si>
    <t>Cornet à la vanille CF 4</t>
  </si>
  <si>
    <t>Cornetto alla vaniglia CF 4</t>
  </si>
  <si>
    <t>Tranche de mille feuilles CF 4</t>
  </si>
  <si>
    <t>Millefoglie CF 4</t>
  </si>
  <si>
    <t>Total 1-3</t>
  </si>
  <si>
    <t>Total Dienst</t>
  </si>
  <si>
    <t xml:space="preserve">Verpflegungsplan </t>
  </si>
  <si>
    <t>Einheit</t>
  </si>
  <si>
    <t>von:</t>
  </si>
  <si>
    <t>bis:</t>
  </si>
  <si>
    <t>Pouletschenkel geschmort</t>
  </si>
  <si>
    <t>Lyoner Kartoffeln</t>
  </si>
  <si>
    <t>Spinatravioli mit Käse</t>
  </si>
  <si>
    <t>Kartoffel-Gemüseauflauf</t>
  </si>
  <si>
    <t>Gemüsecremesuppe 50 %</t>
  </si>
  <si>
    <t>Schweinsgeschnetzeltes</t>
  </si>
  <si>
    <t>Kohlraben gedünstet</t>
  </si>
  <si>
    <t>Joghurt Port 100 g</t>
  </si>
  <si>
    <t>Maissalat 30 %</t>
  </si>
  <si>
    <t>Hagebuttentee 200 %</t>
  </si>
  <si>
    <t xml:space="preserve">Kartoffelstock gratiniert </t>
  </si>
  <si>
    <t>mit Käse</t>
  </si>
  <si>
    <t>Chippolata vom Schwein mit</t>
  </si>
  <si>
    <t>Kräutersauce</t>
  </si>
  <si>
    <t>Peperoni im Ofen</t>
  </si>
  <si>
    <t>Aufschnitt 50 g</t>
  </si>
  <si>
    <t xml:space="preserve">Käse divers 30 g </t>
  </si>
  <si>
    <t>Malzriegel 1 St</t>
  </si>
  <si>
    <t>Kichererbsen</t>
  </si>
  <si>
    <t>Schweinshaxen Cremolata</t>
  </si>
  <si>
    <t>Rüeblisalat 30 %</t>
  </si>
  <si>
    <t>und Frischkäse</t>
  </si>
  <si>
    <t>Bäckerinnenkartoffeln</t>
  </si>
  <si>
    <t>Bohnen geschmort</t>
  </si>
  <si>
    <t>Bouillon mit Fideli 50%</t>
  </si>
  <si>
    <t>Schweinsbratwurst mit</t>
  </si>
  <si>
    <t>Zwiebelsauce 50 %</t>
  </si>
  <si>
    <t>Kräutertomate</t>
  </si>
  <si>
    <t>Nasi Goreng</t>
  </si>
  <si>
    <t>Kartoffelstock gratiniert</t>
  </si>
  <si>
    <t>Randensalat 30 %</t>
  </si>
  <si>
    <t>alter Art</t>
  </si>
  <si>
    <t>Weisskabissalat 30 %</t>
  </si>
  <si>
    <t>nach alter Art</t>
  </si>
  <si>
    <t>Chipolataspiessli</t>
  </si>
  <si>
    <t>Polenta</t>
  </si>
  <si>
    <t>Thousend Island dressing  30 g</t>
  </si>
  <si>
    <t>Trutenschinken 50 g</t>
  </si>
  <si>
    <t>Minestrone 50 %</t>
  </si>
  <si>
    <t>Hörnlipilaf</t>
  </si>
  <si>
    <t xml:space="preserve">Hörnli Pilaf </t>
  </si>
  <si>
    <t>mit Quornbolognaise</t>
  </si>
  <si>
    <t>Schweins-Sparerips</t>
  </si>
  <si>
    <t>Ofenkartoffeln mit Sauerrahm</t>
  </si>
  <si>
    <t>Maiskolben</t>
  </si>
  <si>
    <t>Militärbisquits 1 St</t>
  </si>
  <si>
    <t>Flammkuchen ohne Speck</t>
  </si>
  <si>
    <t>Senfsauce</t>
  </si>
  <si>
    <t>Neue Bratkartoffeln</t>
  </si>
  <si>
    <t>Schweinskotelett sautiert</t>
  </si>
  <si>
    <t>Lasagne mit Spinat und Ricotta</t>
  </si>
  <si>
    <t>Crackers 1 St</t>
  </si>
  <si>
    <t>Linsen-Gemüse Eintopf</t>
  </si>
  <si>
    <t xml:space="preserve">Gebratenes halbes Poulet </t>
  </si>
  <si>
    <t>mit Saucen</t>
  </si>
  <si>
    <t>Gemüseauflauf</t>
  </si>
  <si>
    <t>Gipfeli 1St</t>
  </si>
  <si>
    <t>Thonsandwich 1 St</t>
  </si>
  <si>
    <t>Wochenbeginn eintragen</t>
  </si>
  <si>
    <t>Einheit eintragen</t>
  </si>
  <si>
    <r>
      <rPr>
        <b/>
        <sz val="10"/>
        <color theme="1"/>
        <rFont val="Calibri"/>
        <family val="2"/>
        <scheme val="minor"/>
      </rPr>
      <t>Lenkungspunkte:</t>
    </r>
    <r>
      <rPr>
        <sz val="10"/>
        <color theme="1"/>
        <rFont val="Calibri"/>
        <family val="2"/>
        <scheme val="minor"/>
      </rPr>
      <t xml:space="preserve"> Diese sind mit * gekennzeichnet. Nach der Umsetzung sind sie mittels Visum zu bestätigen (vgl Regl 06.006 Kochrezepte, Seiten 21  und ff Rezepte).</t>
    </r>
  </si>
  <si>
    <t>Achtung: der Blattschutz kann auf eigenes Risiko ohne Passwort aufgehoben werden</t>
  </si>
  <si>
    <t>PET Süssgetränk 5 dl</t>
  </si>
  <si>
    <t>PET Bevanda dolce 5 dl</t>
  </si>
  <si>
    <t>Pastetli mit Pilzfüllung</t>
  </si>
  <si>
    <t>Risi-Bisi</t>
  </si>
  <si>
    <t>Peperoni</t>
  </si>
  <si>
    <t>mit Spiegelei</t>
  </si>
  <si>
    <t>Kartoffelgnocchi mit Spinat</t>
  </si>
  <si>
    <t>Ofenkartoffel mit Sauerrahm</t>
  </si>
  <si>
    <t xml:space="preserve">Café complet </t>
  </si>
  <si>
    <t>Ricetta #</t>
  </si>
  <si>
    <t>Recette #</t>
  </si>
  <si>
    <t>Pesto CF4 20 g</t>
  </si>
  <si>
    <t>Comella 5 dl CF4</t>
  </si>
  <si>
    <t>Süssgetränk 5 dl PET</t>
  </si>
  <si>
    <t xml:space="preserve">Süssgetränk 5 dl PET </t>
  </si>
  <si>
    <t>Spaghetti mit Butter</t>
  </si>
  <si>
    <t>Rahm-Käsesauce</t>
  </si>
  <si>
    <t xml:space="preserve">Hausgemachter Hackbraten </t>
  </si>
  <si>
    <t>Pouletvoressen nach</t>
  </si>
  <si>
    <t>Pouletvoressen nach Emmentalerart</t>
  </si>
  <si>
    <t>Sauce Carbonara</t>
  </si>
  <si>
    <t>Tomatensauce 50 %</t>
  </si>
  <si>
    <t>Kräuterbutter CF4</t>
  </si>
  <si>
    <t>Pesto CF4 20g</t>
  </si>
  <si>
    <t>Apfelkuchen</t>
  </si>
  <si>
    <t>Käse Sandwich 1 St</t>
  </si>
  <si>
    <t>Gemüsepüreesuppe 50 %</t>
  </si>
  <si>
    <t>Gebratenes halbes Poulet</t>
  </si>
  <si>
    <t>an Rotweinsauce</t>
  </si>
  <si>
    <t>Asiatisch scharf-saure Suppe 50 %</t>
  </si>
  <si>
    <t>Bouillon mit Croutons 50 %</t>
  </si>
  <si>
    <t>Besonderheit mit drop down auswählen (Prozentansatz im Register Vpf Art kann angepasst werden)</t>
  </si>
  <si>
    <t>Erdbeercreme</t>
  </si>
  <si>
    <t>Pfirsich 1 St</t>
  </si>
  <si>
    <t>Tomatensauce alle puttanesca</t>
  </si>
  <si>
    <t>Mischsalat Sommer</t>
  </si>
  <si>
    <t>Pflaume 1 St</t>
  </si>
  <si>
    <t>Pouletvoressen mit Kräutern</t>
  </si>
  <si>
    <t xml:space="preserve">Kartoffelstock </t>
  </si>
  <si>
    <t>Suppe nach Pflanzer Art 50 %</t>
  </si>
  <si>
    <t>Saftplätzli vom Schwein</t>
  </si>
  <si>
    <t>Mah-Meh vegetarisch</t>
  </si>
  <si>
    <t>Zitronencake</t>
  </si>
  <si>
    <t>Nektarine 1 St</t>
  </si>
  <si>
    <t>Zucchettti Cremesuppe 50 %</t>
  </si>
  <si>
    <t>Pilzfüllung</t>
  </si>
  <si>
    <t>Pastetli mit Quorn und</t>
  </si>
  <si>
    <t>Fleischkäse aus dem Ofen CF3</t>
  </si>
  <si>
    <t>Senf offen</t>
  </si>
  <si>
    <t xml:space="preserve">Kartoffelstampf </t>
  </si>
  <si>
    <t>Paprikarahmsuppe 50 %</t>
  </si>
  <si>
    <t>Rindragout mexikanische Art</t>
  </si>
  <si>
    <t xml:space="preserve">Weissweinrisotto </t>
  </si>
  <si>
    <t>Tessinerpolenta</t>
  </si>
  <si>
    <t>Magnum Glace 1 St CF4</t>
  </si>
  <si>
    <t>Rosmarinjus</t>
  </si>
  <si>
    <t>Appenzeller Zwiebelsuppe 50 %</t>
  </si>
  <si>
    <t>Safranrisotto</t>
  </si>
  <si>
    <t>Pangasiusgratin auf</t>
  </si>
  <si>
    <t xml:space="preserve">Pflaume 1 St </t>
  </si>
  <si>
    <t>Verschiedene Früchte</t>
  </si>
  <si>
    <t>Thymianjus</t>
  </si>
  <si>
    <t>Kalte Gurkensuppe 50 %</t>
  </si>
  <si>
    <t>Kerbelkartoffeln</t>
  </si>
  <si>
    <t>Petersiliencremesuppe 50 %</t>
  </si>
  <si>
    <t>Nussschnecke</t>
  </si>
  <si>
    <t>Vanillecornet CF4 1 St</t>
  </si>
  <si>
    <t>Gemüsespiessli</t>
  </si>
  <si>
    <t>Mischsalat Sommer 30 %</t>
  </si>
  <si>
    <t>Kalte Kartoffelsuppe 50 %</t>
  </si>
  <si>
    <t>Tomatencremesuppe 50 %</t>
  </si>
  <si>
    <t>Gemüsecurry mit</t>
  </si>
  <si>
    <t>Quornvoressen mit Kräutern</t>
  </si>
  <si>
    <t>Luzerner Art</t>
  </si>
  <si>
    <t xml:space="preserve">Pangasiusfilet nach </t>
  </si>
  <si>
    <t>Saitangeschnetzeltes mit</t>
  </si>
  <si>
    <t>mit Peperoni</t>
  </si>
  <si>
    <t>mit Quorn und Gemüse</t>
  </si>
  <si>
    <t>Polentaschnitte</t>
  </si>
  <si>
    <t>Rösti mit Rührei</t>
  </si>
  <si>
    <t>Gemüse und Ei</t>
  </si>
  <si>
    <t xml:space="preserve">Gebratener Reis mit </t>
  </si>
  <si>
    <t>Piccata vom Schwein</t>
  </si>
  <si>
    <t xml:space="preserve">Spinat </t>
  </si>
  <si>
    <t>Petersilienkartoffeln</t>
  </si>
  <si>
    <t>Makkaroni mit Butter</t>
  </si>
  <si>
    <t>Zucchettipiccata</t>
  </si>
  <si>
    <t>Panierter Vollkorngemüseburger</t>
  </si>
  <si>
    <t>Älplermakkaraonen</t>
  </si>
  <si>
    <t>Gemüseburger</t>
  </si>
  <si>
    <t xml:space="preserve">Saitanvoressen </t>
  </si>
  <si>
    <t>Käseschnitte</t>
  </si>
  <si>
    <t>Vollkorngemüseburger CF4</t>
  </si>
  <si>
    <t>Thé froid</t>
  </si>
  <si>
    <t>Yogurt des fruits portion 180 g</t>
  </si>
  <si>
    <t>Confiture ouverte 30 g</t>
  </si>
  <si>
    <t>PET Boisson douce 5 dl</t>
  </si>
  <si>
    <t>Prune ø 150 g</t>
  </si>
  <si>
    <t>Bouillon célestine</t>
  </si>
  <si>
    <t>Potage au curcuma</t>
  </si>
  <si>
    <t>Potage de pois  jaunes au lard</t>
  </si>
  <si>
    <t>Potage de pois chiches</t>
  </si>
  <si>
    <t>Purée de brocolis</t>
  </si>
  <si>
    <t>Purée de fenouil</t>
  </si>
  <si>
    <t>Soupe froide de concombre</t>
  </si>
  <si>
    <t>Soupe froide de melon</t>
  </si>
  <si>
    <t>Sauce  tomates</t>
  </si>
  <si>
    <t>Sauce tomates à thon</t>
  </si>
  <si>
    <t>Sauce tomates piquante</t>
  </si>
  <si>
    <t>Sauce tomates puttanesca</t>
  </si>
  <si>
    <t>Sauce tomates mexicaine</t>
  </si>
  <si>
    <t>Sauce vin rouge</t>
  </si>
  <si>
    <t>Sauce moutarde (brune)</t>
  </si>
  <si>
    <t>Sauce oignons</t>
  </si>
  <si>
    <t>Sauce champignons</t>
  </si>
  <si>
    <t>Sauce fromage (Mornay)</t>
  </si>
  <si>
    <t>Sauce crème aux fines herbes</t>
  </si>
  <si>
    <t>Sauce moutarde (blanche)</t>
  </si>
  <si>
    <t>Ketchup</t>
  </si>
  <si>
    <t xml:space="preserve">Ketchup  </t>
  </si>
  <si>
    <t>Mayonnaise à l'ail</t>
  </si>
  <si>
    <t xml:space="preserve">Mayonnaise  </t>
  </si>
  <si>
    <t xml:space="preserve">Maionese  </t>
  </si>
  <si>
    <t xml:space="preserve">Salatsauce französisch  </t>
  </si>
  <si>
    <t xml:space="preserve">Sauce salade française  </t>
  </si>
  <si>
    <t xml:space="preserve">Salsa per insalata francese  </t>
  </si>
  <si>
    <t xml:space="preserve">Salatsauce italienisch  </t>
  </si>
  <si>
    <t xml:space="preserve">Sauce salade italienne  </t>
  </si>
  <si>
    <t xml:space="preserve">Senf mild  </t>
  </si>
  <si>
    <t>Moutarde</t>
  </si>
  <si>
    <t xml:space="preserve">Senape  </t>
  </si>
  <si>
    <t>Thousand Island Salatsauce</t>
  </si>
  <si>
    <t>Sauce Thousand Island</t>
  </si>
  <si>
    <t>Mets chinois, émincé porc</t>
  </si>
  <si>
    <t>Potée du diable au porc</t>
  </si>
  <si>
    <t xml:space="preserve">Fromage d'Italie au four CF 3 </t>
  </si>
  <si>
    <t>Emincé de porc aux poivrons</t>
  </si>
  <si>
    <t>Goulache de cervela Grand-mère</t>
  </si>
  <si>
    <t>Rôti haché de porc maison</t>
  </si>
  <si>
    <t>Schweinshaxe geschmort</t>
  </si>
  <si>
    <t>Jarret de porc braisé</t>
  </si>
  <si>
    <t>Mets chinois, poulet</t>
  </si>
  <si>
    <t>Potée du diable au poulet</t>
  </si>
  <si>
    <t>Emincé de poulet aux poivrons</t>
  </si>
  <si>
    <t>Demi poulet rôti et sauces</t>
  </si>
  <si>
    <t>Poulet aux légumes Hoisin</t>
  </si>
  <si>
    <t>Mets chinois, dinde</t>
  </si>
  <si>
    <t>Potée au diable à la dinde</t>
  </si>
  <si>
    <t>Emincé de dinde aux poivrons</t>
  </si>
  <si>
    <t>Emincé de veau aux poivrons</t>
  </si>
  <si>
    <t>Kalbshaxe geschmort</t>
  </si>
  <si>
    <t>Jarret de veau braisé</t>
  </si>
  <si>
    <t>Bœuf japonais</t>
  </si>
  <si>
    <t>Manzo alla salsa d'ostriche</t>
  </si>
  <si>
    <t>Blanquette d'agneau à l'emmentaloise</t>
  </si>
  <si>
    <t>Filet de féra lucernoise</t>
  </si>
  <si>
    <t>Filet de truite zougoise</t>
  </si>
  <si>
    <t>Filet de pangasius frit</t>
  </si>
  <si>
    <t>Filet de pangasius lucernoise</t>
  </si>
  <si>
    <t>Filet de pangasius neuchâteloise</t>
  </si>
  <si>
    <t>Panierte Fischfilet</t>
  </si>
  <si>
    <t>Filet de poisson pané</t>
  </si>
  <si>
    <t>Filetti di pesce impanati</t>
  </si>
  <si>
    <t>Filets d'omble neuchâteloise</t>
  </si>
  <si>
    <t>Seelachspiccata</t>
  </si>
  <si>
    <t>Piccata de colin</t>
  </si>
  <si>
    <t>Filet de colin lucernoise</t>
  </si>
  <si>
    <t>Filet de colin neuchâteloise</t>
  </si>
  <si>
    <t>Rösti de légumes et œuf au plat</t>
  </si>
  <si>
    <t>Pâtes comme féculant</t>
  </si>
  <si>
    <t>Risotto au vin blanc</t>
  </si>
  <si>
    <t>Choux-frisé à la crème</t>
  </si>
  <si>
    <t>Pois mange-tout étuvés</t>
  </si>
  <si>
    <t>Choux-raves étuvés</t>
  </si>
  <si>
    <t>Légumes mixtes étuvés</t>
  </si>
  <si>
    <t>Poivrons étuvés</t>
  </si>
  <si>
    <t>Choux de Bruxelles étuvés</t>
  </si>
  <si>
    <t>Salsifis étuvés</t>
  </si>
  <si>
    <t>Epinards étuvés</t>
  </si>
  <si>
    <t>Sauerkraut</t>
  </si>
  <si>
    <t>Choucroute</t>
  </si>
  <si>
    <t>Crauti</t>
  </si>
  <si>
    <t>Poivron au four</t>
  </si>
  <si>
    <t>Salade verte</t>
  </si>
  <si>
    <t>Salade de pommes de terre</t>
  </si>
  <si>
    <t>Salade de tomates et basilic</t>
  </si>
  <si>
    <t>Salade de fromage et cervela</t>
  </si>
  <si>
    <t>Toast Hawaii</t>
  </si>
  <si>
    <t>Mah-Meh au porc</t>
  </si>
  <si>
    <t>Bami Goreng au poulet</t>
  </si>
  <si>
    <t>Nasi Goreng au poulet</t>
  </si>
  <si>
    <t>Vol-au-vent de viandes et champignons</t>
  </si>
  <si>
    <t>Lentilles du Malcantone et saucisse</t>
  </si>
  <si>
    <t>Pizza au jambon et poivrons</t>
  </si>
  <si>
    <t>Papet Vaudois</t>
  </si>
  <si>
    <t>Séré aux baies des bois</t>
  </si>
  <si>
    <t>Cake banane</t>
  </si>
  <si>
    <t>Cake marbré</t>
  </si>
  <si>
    <t>Cake citron</t>
  </si>
  <si>
    <t>Crème caramel</t>
  </si>
  <si>
    <t>Crème au Leckerli</t>
  </si>
  <si>
    <t>Crème mocca</t>
  </si>
  <si>
    <t>Crème chocolat</t>
  </si>
  <si>
    <t>Gâteau à la raisinée</t>
  </si>
  <si>
    <t>Lassi aux baies des bois</t>
  </si>
  <si>
    <t>Shake aux bananes</t>
  </si>
  <si>
    <t>Gâteau de pommes streusel</t>
  </si>
  <si>
    <t>12 Mets végétariens</t>
  </si>
  <si>
    <t>Soufflé au pain et fromage de l'Appenzell</t>
  </si>
  <si>
    <t>Vol-au-vent au quorn et champignons</t>
  </si>
  <si>
    <t>Sauce bolognaise au quorn</t>
  </si>
  <si>
    <t>Hamburger aux céréales et légumes</t>
  </si>
  <si>
    <t>Frühstücksmüesli 30 g</t>
  </si>
  <si>
    <t>Melonenkaltschale 50%</t>
  </si>
  <si>
    <t>Mozzarella mit Basilikum</t>
  </si>
  <si>
    <t>406/7</t>
  </si>
  <si>
    <t>Effectif normal</t>
  </si>
  <si>
    <t>Licenciement selon performance</t>
  </si>
  <si>
    <t>Souper facultatif</t>
  </si>
  <si>
    <t>Garde weekend</t>
  </si>
  <si>
    <t>Plan de la subsistance</t>
  </si>
  <si>
    <t>du:</t>
  </si>
  <si>
    <t>à:</t>
  </si>
  <si>
    <t>Unité:</t>
  </si>
  <si>
    <t>Petit déjeuner</t>
  </si>
  <si>
    <t>Dîner</t>
  </si>
  <si>
    <t>Souper</t>
  </si>
  <si>
    <t>Sans viande</t>
  </si>
  <si>
    <t>PCC</t>
  </si>
  <si>
    <t>Visa</t>
  </si>
  <si>
    <t>Prix</t>
  </si>
  <si>
    <t>Recette</t>
  </si>
  <si>
    <t>Lundi</t>
  </si>
  <si>
    <t>Vol-au-vent avec sauce viande et champignons</t>
  </si>
  <si>
    <t>Bouillon aux célestines 50 %</t>
  </si>
  <si>
    <t>Vol-au-vent aux champignons</t>
  </si>
  <si>
    <t>Maccaroni au beurre</t>
  </si>
  <si>
    <t xml:space="preserve">Pain 100 g </t>
  </si>
  <si>
    <t>Salades d'été</t>
  </si>
  <si>
    <t>Salade sauce à la française 30 g</t>
  </si>
  <si>
    <t>Sauce tomates</t>
  </si>
  <si>
    <t>Boisson doux PET 5 dl</t>
  </si>
  <si>
    <t>Thé noir 200 %</t>
  </si>
  <si>
    <t>Chocolat militarie 1 pc</t>
  </si>
  <si>
    <t>Sucre de raisin 1 pc</t>
  </si>
  <si>
    <t>Pomme 1 pc</t>
  </si>
  <si>
    <t>Mardi</t>
  </si>
  <si>
    <t>Soupe froide de melon 50%</t>
  </si>
  <si>
    <t>Potage cultivateur 50%</t>
  </si>
  <si>
    <t>Emincé de poulet au curryt</t>
  </si>
  <si>
    <t>Assortiment pains 100 g</t>
  </si>
  <si>
    <t>Beurre portion 20 g</t>
  </si>
  <si>
    <t>Salade de carottes 50%</t>
  </si>
  <si>
    <t>Crème aux fraises</t>
  </si>
  <si>
    <t>Roesti végétarien avec</t>
  </si>
  <si>
    <t>oeuf au plat</t>
  </si>
  <si>
    <t>Leckerli 1 pc</t>
  </si>
  <si>
    <t>Banane 1 pc</t>
  </si>
  <si>
    <t>Mercredi</t>
  </si>
  <si>
    <t>Bouillon aux pois frites 50 %</t>
  </si>
  <si>
    <t>Purée de légumes 50 %</t>
  </si>
  <si>
    <t>Blanquette de quorn à l'emmentaloise</t>
  </si>
  <si>
    <t>Blanquette de poulet aux herbes</t>
  </si>
  <si>
    <t>Spaghetti au beurre</t>
  </si>
  <si>
    <t>Pommes purée</t>
  </si>
  <si>
    <t>Swiss Choco Bits 1 pc</t>
  </si>
  <si>
    <t>Jeudi</t>
  </si>
  <si>
    <t>Potage paysanne 50 %</t>
  </si>
  <si>
    <t>Bouillon aux croûtons d'ail 50 %</t>
  </si>
  <si>
    <t xml:space="preserve">Tranche de semoule </t>
  </si>
  <si>
    <t>Mah-Meh végétarien</t>
  </si>
  <si>
    <t>aux lègumes gratinée</t>
  </si>
  <si>
    <t>Epinards étuvées</t>
  </si>
  <si>
    <t>Gâteau aux pommes</t>
  </si>
  <si>
    <t>et oeufs</t>
  </si>
  <si>
    <t>Bircher muesli 30 %</t>
  </si>
  <si>
    <t>Thé ecorce de fruits 200 %</t>
  </si>
  <si>
    <t>Bretzeli 1 pc</t>
  </si>
  <si>
    <t>Vendredi</t>
  </si>
  <si>
    <t>Bouillon à l' oeuf 50 %</t>
  </si>
  <si>
    <t>Potage au pain 50 %</t>
  </si>
  <si>
    <t>Pommes natures</t>
  </si>
  <si>
    <t>Salade de choux-blanc 50 %</t>
  </si>
  <si>
    <t>Salade de betteraves 50 %</t>
  </si>
  <si>
    <t>Salades d'été 30%</t>
  </si>
  <si>
    <t>Joghurt aux fruits portion 100 g</t>
  </si>
  <si>
    <t>Cracker 1 pc</t>
  </si>
  <si>
    <t>Bâton de malt 1 pc</t>
  </si>
  <si>
    <t>Samedi</t>
  </si>
  <si>
    <t>Côtelette de porc sauté</t>
  </si>
  <si>
    <t xml:space="preserve">Pizza au jambon </t>
  </si>
  <si>
    <t>Escalope de quorn aux lègumes</t>
  </si>
  <si>
    <t>Beurre aux fines herbes</t>
  </si>
  <si>
    <t>Salade de carottes 50 %</t>
  </si>
  <si>
    <t xml:space="preserve">  </t>
  </si>
  <si>
    <t>Tresse 100 g</t>
  </si>
  <si>
    <t>Pommes sautées</t>
  </si>
  <si>
    <t>Salade de mais 50 %</t>
  </si>
  <si>
    <t>Brocoli aux amandes</t>
  </si>
  <si>
    <t>Pizza Calzone à l' oeuf</t>
  </si>
  <si>
    <t>Bisquit militarie 1 pc</t>
  </si>
  <si>
    <t>Poire 1 pc</t>
  </si>
  <si>
    <t>Dimanche</t>
  </si>
  <si>
    <t>Demi poulet rôti</t>
  </si>
  <si>
    <t xml:space="preserve">Lègumes méditerranée </t>
  </si>
  <si>
    <t>avec sauces</t>
  </si>
  <si>
    <t>au four</t>
  </si>
  <si>
    <t>Roesti 50 %</t>
  </si>
  <si>
    <t>Œuf au plat 1 pc</t>
  </si>
  <si>
    <t>Décompte de la subsistance</t>
  </si>
  <si>
    <t>Certifié exact</t>
  </si>
  <si>
    <t>Pour l'exactitude technique</t>
  </si>
  <si>
    <t>Approuvé</t>
  </si>
  <si>
    <t>Utilisation selon plan de la subsistance</t>
  </si>
  <si>
    <t>Fourier</t>
  </si>
  <si>
    <t>Quartier-maitre</t>
  </si>
  <si>
    <t>Le commandant</t>
  </si>
  <si>
    <t>Solde</t>
  </si>
  <si>
    <r>
      <t xml:space="preserve">Déclaration d'origine de la viande, du lait, et des œufs: </t>
    </r>
    <r>
      <rPr>
        <sz val="10"/>
        <color theme="1"/>
        <rFont val="Calibri"/>
        <family val="2"/>
        <scheme val="minor"/>
      </rPr>
      <t xml:space="preserve">toutes les viandes et succédanés/lait et produits laitiers/œufs proviennent uniquement de Suisse </t>
    </r>
  </si>
  <si>
    <r>
      <rPr>
        <b/>
        <sz val="10"/>
        <color theme="1"/>
        <rFont val="Calibri"/>
        <family val="2"/>
        <scheme val="minor"/>
      </rPr>
      <t>Déclaration d'origine des poissons et produits marins:</t>
    </r>
    <r>
      <rPr>
        <sz val="10"/>
        <color theme="1"/>
        <rFont val="Calibri"/>
        <family val="2"/>
        <scheme val="minor"/>
      </rPr>
      <t xml:space="preserve">  tous les poissons et crustacés proviennent de Suisse ou sont définis par le label ASC / MSC / FOS.</t>
    </r>
  </si>
  <si>
    <r>
      <rPr>
        <b/>
        <sz val="10"/>
        <color theme="1"/>
        <rFont val="Calibri"/>
        <family val="2"/>
        <scheme val="minor"/>
      </rPr>
      <t>Déclaration des ingrédients / substances allergènes (LDAI Art. 8):</t>
    </r>
    <r>
      <rPr>
        <sz val="10"/>
        <color theme="1"/>
        <rFont val="Calibri"/>
        <family val="2"/>
        <scheme val="minor"/>
      </rPr>
      <t xml:space="preserve"> le chef de cuisine peut répondre aux questions concernant les composantes allergènes.</t>
    </r>
  </si>
  <si>
    <r>
      <rPr>
        <b/>
        <sz val="10"/>
        <color theme="1"/>
        <rFont val="Calibri"/>
        <family val="2"/>
        <scheme val="minor"/>
      </rPr>
      <t>Point de contrôle critique:</t>
    </r>
    <r>
      <rPr>
        <sz val="10"/>
        <color theme="1"/>
        <rFont val="Calibri"/>
        <family val="2"/>
        <scheme val="minor"/>
      </rPr>
      <t xml:space="preserve"> l'emblème* déclare l'analyse du risque. Une signature confirme la bonne pratique de fabrication (selon Regl 60.006 recettes de cuisine, page 21 et suivante).</t>
    </r>
  </si>
  <si>
    <t>Bouillon aux pois frits 50 %</t>
  </si>
  <si>
    <t>Crème de courgette 50 %</t>
  </si>
  <si>
    <t>Ravioli aux épinards</t>
  </si>
  <si>
    <t>Fromage râpé 20 g</t>
  </si>
  <si>
    <t>à la sauce au vin rouge</t>
  </si>
  <si>
    <t>Salade Mêlée de été</t>
  </si>
  <si>
    <t>Pommes aux oignons</t>
  </si>
  <si>
    <t>Sauce salade française  30 g</t>
  </si>
  <si>
    <t>Gratin légumes et pommes de terre</t>
  </si>
  <si>
    <t>Müesli-déjeuner 30 g</t>
  </si>
  <si>
    <t>Fromages divers 30 g</t>
  </si>
  <si>
    <t>Velouté à la crème 50 %</t>
  </si>
  <si>
    <t>Bouillon célestine 50 %</t>
  </si>
  <si>
    <t>Emincé de saitan</t>
  </si>
  <si>
    <t xml:space="preserve">Emincé de porc </t>
  </si>
  <si>
    <t>aux poivrons</t>
  </si>
  <si>
    <t>Chou-rave à l'étouffée</t>
  </si>
  <si>
    <t>Soufflé au pain et fromage</t>
  </si>
  <si>
    <t>de l'Appenzell</t>
  </si>
  <si>
    <t>Yogurt portion 100 g</t>
  </si>
  <si>
    <t>Biscuit militaire 1 pc</t>
  </si>
  <si>
    <t>Pêche 1 pc</t>
  </si>
  <si>
    <t>Prune 1 pc</t>
  </si>
  <si>
    <t>Gazpacho 50 %</t>
  </si>
  <si>
    <t>gratinée au fromage</t>
  </si>
  <si>
    <t>Salade Mêlée de été 30 %</t>
  </si>
  <si>
    <t>Salade de mais 30 %</t>
  </si>
  <si>
    <t>Sauce à la crème et fromage</t>
  </si>
  <si>
    <t>Crème au paprika 50 %</t>
  </si>
  <si>
    <t>Chipolata du porc</t>
  </si>
  <si>
    <t>aux epinards</t>
  </si>
  <si>
    <t>Épinards étuvés</t>
  </si>
  <si>
    <t>Charcuterie 50 g</t>
  </si>
  <si>
    <t>Thé écorce de fruits 200 %</t>
  </si>
  <si>
    <t>Filet de colin pané</t>
  </si>
  <si>
    <t>pané</t>
  </si>
  <si>
    <t>Riz pilaf aux légumes</t>
  </si>
  <si>
    <t>Escargot aux noisettes</t>
  </si>
  <si>
    <t>Nectarine 1 pc</t>
  </si>
  <si>
    <t>Jarret de porc braisé gremolata</t>
  </si>
  <si>
    <t>croutes à la ploenta</t>
  </si>
  <si>
    <t>avec ricotta</t>
  </si>
  <si>
    <t>Salade de carottes 30 %</t>
  </si>
  <si>
    <t>Salade Mêlée de printemps 30 %</t>
  </si>
  <si>
    <t>Pommes boulangere</t>
  </si>
  <si>
    <t>avec jus au romarin</t>
  </si>
  <si>
    <t>avec Œuf au plat</t>
  </si>
  <si>
    <t>Haricots verts braisés</t>
  </si>
  <si>
    <t>Glace magnum CF4 1 pc</t>
  </si>
  <si>
    <t>Saucisse de porc avec</t>
  </si>
  <si>
    <t>Sauce oignons 50 %</t>
  </si>
  <si>
    <t>Soupe à l'appenzelloise 50 %</t>
  </si>
  <si>
    <t>Bouillon aux croûtons 50 %</t>
  </si>
  <si>
    <t>gratinée</t>
  </si>
  <si>
    <t>Riz sautés</t>
  </si>
  <si>
    <t>à l'œuf et légumes</t>
  </si>
  <si>
    <t>Crème de légumes 50 %</t>
  </si>
  <si>
    <t>Blanquette de quorn</t>
  </si>
  <si>
    <t>Blanquette de poulet</t>
  </si>
  <si>
    <t>Salade de betteraves 30 %</t>
  </si>
  <si>
    <t>à l'emmentaloise</t>
  </si>
  <si>
    <t>à l'ancienne</t>
  </si>
  <si>
    <t>Salade de choux-blanc 30 %</t>
  </si>
  <si>
    <t>Crème de tomate 50 %</t>
  </si>
  <si>
    <t>Brochette de cipolata</t>
  </si>
  <si>
    <t>Sauce  tomates 50 %</t>
  </si>
  <si>
    <t>Beurre aux fines herbes CF4</t>
  </si>
  <si>
    <t>Risotto au safran</t>
  </si>
  <si>
    <t>Sauce Thousand Island 30 g</t>
  </si>
  <si>
    <t>Brochette de légumes</t>
  </si>
  <si>
    <t>Hamburger aux légumes</t>
  </si>
  <si>
    <t>Gratin de pangasius</t>
  </si>
  <si>
    <t>aux épinards</t>
  </si>
  <si>
    <t>avec persil</t>
  </si>
  <si>
    <t>Fruits divers</t>
  </si>
  <si>
    <t>Pommes au four avec crème aigre</t>
  </si>
  <si>
    <t>épi de maïs</t>
  </si>
  <si>
    <t>Salades été 30 %</t>
  </si>
  <si>
    <t>Tarte flambée sans lard</t>
  </si>
  <si>
    <t>avec jus au thym</t>
  </si>
  <si>
    <t>Crème au persil 50 %</t>
  </si>
  <si>
    <t>Macaroni aux beurre</t>
  </si>
  <si>
    <t>Pesto CF 4 20 g</t>
  </si>
  <si>
    <t>Pommes nouvelles sautées</t>
  </si>
  <si>
    <t>Sauce salade à la française 30 g</t>
  </si>
  <si>
    <t>avec fromage</t>
  </si>
  <si>
    <t>Soupe froide de concombre 50 %</t>
  </si>
  <si>
    <t>Bouillon aux œufs 50 %</t>
  </si>
  <si>
    <t>Côtelette de porc</t>
  </si>
  <si>
    <t>Cracker</t>
  </si>
  <si>
    <t>Soupe froide de pommes de terre 50 %</t>
  </si>
  <si>
    <t>Croûtes au fromage</t>
  </si>
  <si>
    <t>Potée de lentilles et légumes</t>
  </si>
  <si>
    <t>Gratin de légumes</t>
  </si>
  <si>
    <t>et sauces</t>
  </si>
  <si>
    <t>Pommes de terre nature avec cerfeuil</t>
  </si>
  <si>
    <t>Légumes mixtes à la vapeur</t>
  </si>
  <si>
    <t>Bâton au malt (ovo choc) 1 pc</t>
  </si>
  <si>
    <t>Sandwich au thon 1 pc</t>
  </si>
  <si>
    <t>Sandwich au fromage 1 pc</t>
  </si>
  <si>
    <t>et croissant</t>
  </si>
  <si>
    <t>Bâton aux céréales 1 pc</t>
  </si>
  <si>
    <t>Chocolat militaire 1 pc</t>
  </si>
  <si>
    <t xml:space="preserve">PET Boisson douce 5 dl </t>
  </si>
  <si>
    <t>Attention: la protection de la feuille peut'être supprimée sans mot de passe!</t>
  </si>
  <si>
    <t>Particularité: sélectionner avec drop down (pourcentage peut'être adapté en modifiant les besoins sous "genre subs")</t>
  </si>
  <si>
    <t>Ajouter l'unité</t>
  </si>
  <si>
    <t>Ajouter le début de la semaine</t>
  </si>
  <si>
    <t>Total service</t>
  </si>
  <si>
    <t>Piano di sussistenza</t>
  </si>
  <si>
    <t>da:</t>
  </si>
  <si>
    <t>a:</t>
  </si>
  <si>
    <t>Unità:</t>
  </si>
  <si>
    <t>Colazione</t>
  </si>
  <si>
    <t>Pranzo</t>
  </si>
  <si>
    <t>Cena</t>
  </si>
  <si>
    <t>senza carne</t>
  </si>
  <si>
    <t>Visto</t>
  </si>
  <si>
    <t>Prezzo</t>
  </si>
  <si>
    <t>Ricetta</t>
  </si>
  <si>
    <t>Effetivo normale</t>
  </si>
  <si>
    <t>Lunedì</t>
  </si>
  <si>
    <t>Brodo celestino 50 %</t>
  </si>
  <si>
    <t>Vol-au-vent con salsa di funghi</t>
  </si>
  <si>
    <t>Maccheroni del burro</t>
  </si>
  <si>
    <t xml:space="preserve">Pane 100 g </t>
  </si>
  <si>
    <t>Salsa al pomodoro alle puttanesca</t>
  </si>
  <si>
    <t>Insalata di mistura estate</t>
  </si>
  <si>
    <t>Salsa per insalata francese   30 g</t>
  </si>
  <si>
    <t xml:space="preserve">Bevanda dolce 5 dl PET </t>
  </si>
  <si>
    <t>Tè nero 200 %</t>
  </si>
  <si>
    <t>Cioccolata militare 1 St</t>
  </si>
  <si>
    <t>Destrosio 1 St</t>
  </si>
  <si>
    <t>Pesca 1 St</t>
  </si>
  <si>
    <t>Mela 1 St</t>
  </si>
  <si>
    <t>Martedi</t>
  </si>
  <si>
    <t>Crema fredda al melone 50%</t>
  </si>
  <si>
    <t>Zuppa del coltivatore 50 %</t>
  </si>
  <si>
    <t xml:space="preserve">Curry di verdura con </t>
  </si>
  <si>
    <t>cece</t>
  </si>
  <si>
    <t>Burro porzione 20 g</t>
  </si>
  <si>
    <t>Insalata di carote 50 %</t>
  </si>
  <si>
    <t>Crema di fragola</t>
  </si>
  <si>
    <t>Formaggio diverso  30 g</t>
  </si>
  <si>
    <t>Prugna 1 St</t>
  </si>
  <si>
    <t>Banana 1 St</t>
  </si>
  <si>
    <t>Cena facoltativa</t>
  </si>
  <si>
    <t>Mercroledi</t>
  </si>
  <si>
    <t>Brodo palline fritte 50 %</t>
  </si>
  <si>
    <t>Zuppa di verdure 50 %</t>
  </si>
  <si>
    <t>Bianchetto di quorn con erba</t>
  </si>
  <si>
    <t>Bianchetto di pollo con erba</t>
  </si>
  <si>
    <t>Spaghetti al burro</t>
  </si>
  <si>
    <t xml:space="preserve">Purea di patate </t>
  </si>
  <si>
    <t>Salsa al Carbonara</t>
  </si>
  <si>
    <t>Burro porzione20 g</t>
  </si>
  <si>
    <t>Salsa per insalata francese 30 g</t>
  </si>
  <si>
    <t>Salumi diverso  50 g</t>
  </si>
  <si>
    <t>Giovedi</t>
  </si>
  <si>
    <t>Zuppa di verdure paesana 50 %</t>
  </si>
  <si>
    <t>Brodo con crostini all'aglio 50 %</t>
  </si>
  <si>
    <t>Crostone di semolino con verduras</t>
  </si>
  <si>
    <t>Mah-Meh vegetariani</t>
  </si>
  <si>
    <t>gratinare con formaggio</t>
  </si>
  <si>
    <t>Tranci di semolino</t>
  </si>
  <si>
    <t>Torta  alla mele</t>
  </si>
  <si>
    <t>Tè di frutta 200 %</t>
  </si>
  <si>
    <t>Congedo di prestazione</t>
  </si>
  <si>
    <t>Venerdi</t>
  </si>
  <si>
    <t>Brodo alle uova 50 %</t>
  </si>
  <si>
    <t>Minestra di pane 50 %</t>
  </si>
  <si>
    <t xml:space="preserve">Filetti di pangasius </t>
  </si>
  <si>
    <t>alla lucernese</t>
  </si>
  <si>
    <t>Insalata di cavolo bianco 50 %</t>
  </si>
  <si>
    <t>Insalata di barbabietole 50 %</t>
  </si>
  <si>
    <t>Insalata di mistura estate 30 %</t>
  </si>
  <si>
    <t>Yogurt di frutti portione  100 g</t>
  </si>
  <si>
    <t xml:space="preserve">Bastoncino al malto 1 St </t>
  </si>
  <si>
    <t>Nettarina 1 St</t>
  </si>
  <si>
    <t>Guardia</t>
  </si>
  <si>
    <t>Sabato</t>
  </si>
  <si>
    <t>Castelletto di maiale con</t>
  </si>
  <si>
    <t xml:space="preserve">Pizza prosciutto </t>
  </si>
  <si>
    <t>burro alla erbe aromatiche</t>
  </si>
  <si>
    <t>Treccia 100 g</t>
  </si>
  <si>
    <t>Insalata di mais 50 %</t>
  </si>
  <si>
    <t>Broccoli con tonsilla</t>
  </si>
  <si>
    <t>Pizza Calzone con uovo</t>
  </si>
  <si>
    <t>Biscotti militari 1 St</t>
  </si>
  <si>
    <t>Pera 1 St</t>
  </si>
  <si>
    <t>Domenica</t>
  </si>
  <si>
    <t>Mezzo pollo arrostito</t>
  </si>
  <si>
    <t>con salse</t>
  </si>
  <si>
    <t>al forno</t>
  </si>
  <si>
    <t>Mozzarella con basilico</t>
  </si>
  <si>
    <t>Bastoncino ai cereali gusto mela 1 St</t>
  </si>
  <si>
    <t>Conteggio della sussistenza</t>
  </si>
  <si>
    <t>Certificata l'esattezza:</t>
  </si>
  <si>
    <t>Fattibilità specialistica:</t>
  </si>
  <si>
    <t>Approviazione:</t>
  </si>
  <si>
    <t>Utilizzo sec piano sussistenza</t>
  </si>
  <si>
    <t>Il contabile</t>
  </si>
  <si>
    <t>Il Quartiermastro</t>
  </si>
  <si>
    <t>Il Comandante</t>
  </si>
  <si>
    <r>
      <t xml:space="preserve">Dichiarazione d'origine della carne, del latte e delle uova: </t>
    </r>
    <r>
      <rPr>
        <sz val="10"/>
        <color theme="1"/>
        <rFont val="Calibri"/>
        <family val="2"/>
        <scheme val="minor"/>
      </rPr>
      <t>tutte le carni e succedanei/latte e prodotti lattieri/uova provengono unicamente dalla Svizzera.</t>
    </r>
  </si>
  <si>
    <r>
      <rPr>
        <b/>
        <sz val="10"/>
        <color theme="1"/>
        <rFont val="Calibri"/>
        <family val="2"/>
        <scheme val="minor"/>
      </rPr>
      <t>Dichiarazione d'origine die pesci e prodotti marini:</t>
    </r>
    <r>
      <rPr>
        <sz val="10"/>
        <color theme="1"/>
        <rFont val="Calibri"/>
        <family val="2"/>
        <scheme val="minor"/>
      </rPr>
      <t xml:space="preserve"> tutti i peschi e crostacei provengono dalla Svizzera o sono definiti per il marchio ASC / MSC / FOS.</t>
    </r>
  </si>
  <si>
    <r>
      <t xml:space="preserve">Dichiarazione degli ingredienti / sostanze allergeniche ( Lderr art. 8): </t>
    </r>
    <r>
      <rPr>
        <sz val="10"/>
        <color theme="1"/>
        <rFont val="Calibri"/>
        <family val="2"/>
        <scheme val="minor"/>
      </rPr>
      <t>i capi cucina possono rispondere alle domande riguardanti componenti allergenici.</t>
    </r>
  </si>
  <si>
    <r>
      <rPr>
        <b/>
        <sz val="10"/>
        <color theme="1"/>
        <rFont val="Calibri"/>
        <family val="2"/>
        <scheme val="minor"/>
      </rPr>
      <t>Punti di controllo critici:</t>
    </r>
    <r>
      <rPr>
        <sz val="10"/>
        <color theme="1"/>
        <rFont val="Calibri"/>
        <family val="2"/>
        <scheme val="minor"/>
      </rPr>
      <t xml:space="preserve"> il simbolo * dichiara l'analisi del rischio. Una firma conferma una buona pratica di fabbricazione (vedi regl 06.006 Ricettario di cucina, pag.21 e ss ricette).</t>
    </r>
  </si>
  <si>
    <t>Crema di zucchine 50 %</t>
  </si>
  <si>
    <t xml:space="preserve">Ravioli di spinacio con formaggio </t>
  </si>
  <si>
    <t>salsa al vino rosso</t>
  </si>
  <si>
    <t>Lyoner patate</t>
  </si>
  <si>
    <t>Gratin di patate e verdura</t>
  </si>
  <si>
    <t>Müesli di colazione 30 g</t>
  </si>
  <si>
    <t>Tè freddo 200 %</t>
  </si>
  <si>
    <t>Sminuzzato di Saitain con</t>
  </si>
  <si>
    <t xml:space="preserve">Sminuzzato di maiale </t>
  </si>
  <si>
    <t>Vol-au-vent con quorn e funghi</t>
  </si>
  <si>
    <t>ai peperoni</t>
  </si>
  <si>
    <t>Yogurt portione 100 g</t>
  </si>
  <si>
    <t xml:space="preserve">Purea di patate gratinati </t>
  </si>
  <si>
    <t xml:space="preserve">Fleischkäse al forno </t>
  </si>
  <si>
    <t xml:space="preserve">con formaggio </t>
  </si>
  <si>
    <t>Insalata di mistura estate30 %</t>
  </si>
  <si>
    <t>Insalata di carote 30 %</t>
  </si>
  <si>
    <t>Insalata di mais 30 %</t>
  </si>
  <si>
    <t xml:space="preserve">Salsa alla crema e al formaggio </t>
  </si>
  <si>
    <t>Bastoncino ai cereali gusto miele 1 St</t>
  </si>
  <si>
    <t>Zuppa di paprica  50 %</t>
  </si>
  <si>
    <t xml:space="preserve">Gnocchi di patate con spinaci </t>
  </si>
  <si>
    <t>Chippolata di maiale con</t>
  </si>
  <si>
    <t>Salsa erba aromatiche</t>
  </si>
  <si>
    <t>Salumi 50 g</t>
  </si>
  <si>
    <t>Minestra asiatica piccante 50 %</t>
  </si>
  <si>
    <t xml:space="preserve"> hamburger  integrale alle verdura impanato</t>
  </si>
  <si>
    <t>Filetti di merluzzo carbonaro impanti</t>
  </si>
  <si>
    <t>Riso con verdurine</t>
  </si>
  <si>
    <t>Salsa per insalata francese  30 g</t>
  </si>
  <si>
    <t>Lumaca pasta dolce</t>
  </si>
  <si>
    <t>al quorn e verdura</t>
  </si>
  <si>
    <t xml:space="preserve">Formaggio diverso 30 g </t>
  </si>
  <si>
    <t>Bastoncino al malto 1 St</t>
  </si>
  <si>
    <t>Ossobuco di maiale Cremolata</t>
  </si>
  <si>
    <t>trancia di polenta</t>
  </si>
  <si>
    <t>ricotta</t>
  </si>
  <si>
    <t>Insalata di carote  30 %</t>
  </si>
  <si>
    <t>Cornetto alla vaniglia CF4 1 St</t>
  </si>
  <si>
    <t>con spiegelei</t>
  </si>
  <si>
    <t>patate arrostite</t>
  </si>
  <si>
    <t>Fagiolini brasato</t>
  </si>
  <si>
    <t>Tè nero 2 200 %</t>
  </si>
  <si>
    <t>Salsicce di maiale con</t>
  </si>
  <si>
    <t>Salsa alle cipolle 50 %</t>
  </si>
  <si>
    <t>Rösti con uova strapazzate</t>
  </si>
  <si>
    <t>Formaggio diverso30 g</t>
  </si>
  <si>
    <t>Zuppa di cipolle all'appenzellese 50 %</t>
  </si>
  <si>
    <t>Brodo con crostini 50 %</t>
  </si>
  <si>
    <t>Purea di patate gratinati</t>
  </si>
  <si>
    <t>Burro porzione  20 g</t>
  </si>
  <si>
    <t xml:space="preserve">Riso saltato </t>
  </si>
  <si>
    <t>all'uovo e verdura</t>
  </si>
  <si>
    <t>Yogurt portione  100 g</t>
  </si>
  <si>
    <t>Bianchetto di Saitan</t>
  </si>
  <si>
    <t>Insalata di barbabietole 30 %</t>
  </si>
  <si>
    <t>all'antica</t>
  </si>
  <si>
    <t>Insalata di cavolo bianco 30 %</t>
  </si>
  <si>
    <t>Insalata di mais  30 %</t>
  </si>
  <si>
    <t>Bastoncino ai cereali gusto miele1 St</t>
  </si>
  <si>
    <t>Crema ai pomodori 50 %</t>
  </si>
  <si>
    <t>Salsa al pomodoro 50 %</t>
  </si>
  <si>
    <t>Salsa per insalata thousand Island  30 g</t>
  </si>
  <si>
    <t>con Salsa bolognese al quorn</t>
  </si>
  <si>
    <t xml:space="preserve">Prugna 1 St </t>
  </si>
  <si>
    <t xml:space="preserve">Patate al forno con  panna acida </t>
  </si>
  <si>
    <t xml:space="preserve">Patate al forno con panna acida </t>
  </si>
  <si>
    <t>Flammkuchen senza grasso</t>
  </si>
  <si>
    <t>Tè nero  200 %</t>
  </si>
  <si>
    <t>Bastoncino ai cereali gusto mela1 St</t>
  </si>
  <si>
    <t>Crema al prezzemolo 50 %</t>
  </si>
  <si>
    <t>con salsa alla senape</t>
  </si>
  <si>
    <t xml:space="preserve">Patate arrostite </t>
  </si>
  <si>
    <t>con formaggio</t>
  </si>
  <si>
    <t>Minestra di cetrioli fredda 50 %</t>
  </si>
  <si>
    <t xml:space="preserve">Castelletto di maiale </t>
  </si>
  <si>
    <t>Zuppa di patate freddo 50 %</t>
  </si>
  <si>
    <t>Crostone formaggio</t>
  </si>
  <si>
    <t xml:space="preserve">Stufato di lente-verdure  </t>
  </si>
  <si>
    <t>Gratin di verdure</t>
  </si>
  <si>
    <t>Hamburger integrale alle verdure  CF4</t>
  </si>
  <si>
    <t>Tè freddo  200 %</t>
  </si>
  <si>
    <t>Panini con tonno 1 St</t>
  </si>
  <si>
    <t>Panini con formaggio1 St</t>
  </si>
  <si>
    <t>Cornetto 1St</t>
  </si>
  <si>
    <t>Bastoncino ai cereali gusto  1 St</t>
  </si>
  <si>
    <t>Bevanda dolce  5 dl PET</t>
  </si>
  <si>
    <t>Inserire l'inizio della settimana</t>
  </si>
  <si>
    <t>Inserire l'unità</t>
  </si>
  <si>
    <t>Particolarità da selezionare con drop down (percentuale da inserire e/o modificare nel resitro tipo di sussistenza)</t>
  </si>
  <si>
    <t>Attenzione: la protezione del foglio di calcolo può essere rimossa senza password!</t>
  </si>
  <si>
    <t>Cuisse de poulet braisé</t>
  </si>
  <si>
    <t>Konfitüre Port 1</t>
  </si>
  <si>
    <t>Übersicht Verpflegungsabrechnung / Vue ensemble décompte de la subsistance / Visione d'assieme conteggio della sussistenza</t>
  </si>
  <si>
    <t>Woche
Semaine
Settimana</t>
  </si>
  <si>
    <t>Saldo
Solde
Saldo</t>
  </si>
  <si>
    <t>KVK, CCV, CQ</t>
  </si>
  <si>
    <t>Total servizio</t>
  </si>
  <si>
    <t>Kaffee in Port 50 %</t>
  </si>
  <si>
    <t>Kakao/Malzgetränk in Port 50 %</t>
  </si>
  <si>
    <t>Apfel-Pfirisch Tee 200 %</t>
  </si>
  <si>
    <t>Erdbeer-Himbeerteetee 200 %</t>
  </si>
  <si>
    <t>Erdbeer-Himbeertee 200 %</t>
  </si>
  <si>
    <t>Apfel-Pfirsich Tee 200 %</t>
  </si>
  <si>
    <t>Hausgemachter Eistee 200 %</t>
  </si>
  <si>
    <t>Balsamico Salatsauce 30 g</t>
  </si>
  <si>
    <t xml:space="preserve">Gebratene Spaghetti </t>
  </si>
  <si>
    <t>Getreideriegel Honig 1 St</t>
  </si>
  <si>
    <t>Getreideriegel 1 St</t>
  </si>
  <si>
    <t>Getreideriegel  Himbeer 1 St</t>
  </si>
  <si>
    <t>Nussmischung gesalzen gesalzen 1 St</t>
  </si>
  <si>
    <t>Fruchtmischung  1 St</t>
  </si>
  <si>
    <t xml:space="preserve">Fruchtmischung </t>
  </si>
  <si>
    <t>Getreideriegel Frucht 1 St</t>
  </si>
  <si>
    <t>Getreideriegel Frucht1 St</t>
  </si>
  <si>
    <t>Café en portion 50 %</t>
  </si>
  <si>
    <t>Boisson cacao/malt en portion 50 %</t>
  </si>
  <si>
    <t>Konfitüre/NussaufstrichPort 1</t>
  </si>
  <si>
    <t>Confiture/Crème noisettes portion 1</t>
  </si>
  <si>
    <t>Thé pomme-pêche 200 %</t>
  </si>
  <si>
    <t>Thé framboise-fraise 200 %</t>
  </si>
  <si>
    <t>Thé froid maison 200 %</t>
  </si>
  <si>
    <t>Salade sauce balsamico 30 g</t>
  </si>
  <si>
    <t xml:space="preserve">Spaghetti sautées aux lègumes  </t>
  </si>
  <si>
    <t>Spaghetti sautés au quorn et légumes</t>
  </si>
  <si>
    <t>Spaghetti sautés au quorn</t>
  </si>
  <si>
    <t>Barre de céréales au fruit ass 1 pc</t>
  </si>
  <si>
    <t>Barre de céréales au fruit ass</t>
  </si>
  <si>
    <t>Barre de céréales au fruit asss 1 pc</t>
  </si>
  <si>
    <t>Barre de céréales au miel 1 pc</t>
  </si>
  <si>
    <t>Mélange de noix salé</t>
  </si>
  <si>
    <t xml:space="preserve">Mélange de fruits 1 pc </t>
  </si>
  <si>
    <t>Mélange de fruits 1 pc</t>
  </si>
  <si>
    <t>Tè mela-pesca 200 %</t>
  </si>
  <si>
    <t>Tè mela-pesca  200 %</t>
  </si>
  <si>
    <t>Tè mela-pesca   200 %</t>
  </si>
  <si>
    <t>Tè lampone-fragola  200 %</t>
  </si>
  <si>
    <t>Tè lampone-fragola 200 %</t>
  </si>
  <si>
    <t>Tè lampone-fragola   200 %</t>
  </si>
  <si>
    <t>Tè freddo fatta in casa 200 %</t>
  </si>
  <si>
    <t>Tè freddo fatta in casa  200 %</t>
  </si>
  <si>
    <t>Caffè 50%</t>
  </si>
  <si>
    <t>Cacao/bevanda al malto in porzioni 50%</t>
  </si>
  <si>
    <t>Marmellata/Spalmatura di noci</t>
  </si>
  <si>
    <t>Salsa per insalata balsamico   30 g</t>
  </si>
  <si>
    <t>Salsa per insalata balsamico  30 g</t>
  </si>
  <si>
    <t xml:space="preserve">Salsa per insalata balsamico  </t>
  </si>
  <si>
    <t>Spaghetti</t>
  </si>
  <si>
    <t>Spaghetti al quorn</t>
  </si>
  <si>
    <t>Bastoncino ai cereali frutti ass</t>
  </si>
  <si>
    <t>Miscela di dadi salata 1 St</t>
  </si>
  <si>
    <t>Misto di frutta ass</t>
  </si>
  <si>
    <t>Misto di frutta ass1 St</t>
  </si>
  <si>
    <t>Misto di frutta ass 1 St</t>
  </si>
  <si>
    <t>Sorta di pane 100 g</t>
  </si>
  <si>
    <t>Sorta di pane  100 g</t>
  </si>
  <si>
    <t xml:space="preserve">Piccata zucchine </t>
  </si>
  <si>
    <t>Braciola al quorn con verdura</t>
  </si>
  <si>
    <t xml:space="preserve">Mediterraneo verdura </t>
  </si>
  <si>
    <t>Formaggio grattugiato 20 g</t>
  </si>
  <si>
    <t>Pollo brasato con</t>
  </si>
  <si>
    <t>Senape aperto</t>
  </si>
  <si>
    <t>Brodo capelli d'angelo 50%</t>
  </si>
  <si>
    <t>Zuppa crema  di verdura 50 %</t>
  </si>
  <si>
    <t>Tacchino 50 g</t>
  </si>
  <si>
    <t>Spiedo di Chipolata</t>
  </si>
  <si>
    <t>Burro alla erbe aromatiche CF4</t>
  </si>
  <si>
    <t>Risotto di zafferano</t>
  </si>
  <si>
    <t>Spiedo di verdura</t>
  </si>
  <si>
    <t xml:space="preserve">Patate di prezzemolo </t>
  </si>
  <si>
    <t>Frutti diversi</t>
  </si>
  <si>
    <t>Sparerips di maiale</t>
  </si>
  <si>
    <t xml:space="preserve">Pannocchia  </t>
  </si>
  <si>
    <t>Timo jus</t>
  </si>
  <si>
    <t>Maccheroni al burro</t>
  </si>
  <si>
    <t>Burro alla erbe aromatiche</t>
  </si>
  <si>
    <t>Patate di cerfoglio</t>
  </si>
  <si>
    <t>Frutta diversa</t>
  </si>
  <si>
    <t>Verbrauch
Utilisation
Utilizzo</t>
  </si>
  <si>
    <t>Kredit
Crédit
Credito</t>
  </si>
  <si>
    <t>Tag</t>
  </si>
  <si>
    <t>Woche</t>
  </si>
  <si>
    <t>Verpflegungskredit pro AdA</t>
  </si>
  <si>
    <t>Crédit de subsistance par mil</t>
  </si>
  <si>
    <t xml:space="preserve">Credito suss </t>
  </si>
  <si>
    <t>Vpf Kredit</t>
  </si>
  <si>
    <t>Crédit subsistance</t>
  </si>
  <si>
    <t>3003 Bern, 24.01.2023 / SCHOL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</si>
</sst>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&quot;Fr.&quot;\ #,##0.00;[Red]&quot;Fr.&quot;\ \-#,##0.00"/>
    <numFmt numFmtId="165" formatCode="_ &quot;Fr.&quot;\ * #,##0.00_ ;_ &quot;Fr.&quot;\ * \-#,##0.00_ ;_ &quot;Fr.&quot;\ * &quot;-&quot;??_ ;_ @_ "/>
    <numFmt numFmtId="166" formatCode="#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2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/>
    <xf numFmtId="0" fontId="6" fillId="2" borderId="0" xfId="0" applyFont="1" applyFill="1" applyAlignment="1">
      <alignment horizontal="left"/>
    </xf>
    <xf numFmtId="9" fontId="6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0" xfId="0" applyNumberFormat="1" applyFont="1"/>
    <xf numFmtId="0" fontId="3" fillId="3" borderId="0" xfId="0" applyFont="1" applyFill="1"/>
    <xf numFmtId="0" fontId="9" fillId="4" borderId="0" xfId="0" applyFont="1" applyFill="1"/>
    <xf numFmtId="0" fontId="3" fillId="4" borderId="0" xfId="0" applyFont="1" applyFill="1"/>
    <xf numFmtId="165" fontId="7" fillId="0" borderId="0" xfId="2" applyFont="1"/>
    <xf numFmtId="0" fontId="3" fillId="0" borderId="0" xfId="0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3" fillId="0" borderId="0" xfId="0" applyFont="1" applyFill="1"/>
    <xf numFmtId="0" fontId="10" fillId="0" borderId="0" xfId="0" applyFont="1" applyFill="1"/>
    <xf numFmtId="0" fontId="3" fillId="0" borderId="0" xfId="0" quotePrefix="1" applyFont="1"/>
    <xf numFmtId="9" fontId="3" fillId="0" borderId="0" xfId="0" applyNumberFormat="1" applyFont="1"/>
    <xf numFmtId="0" fontId="12" fillId="0" borderId="0" xfId="0" applyFont="1" applyBorder="1" applyProtection="1">
      <protection locked="0"/>
    </xf>
    <xf numFmtId="0" fontId="12" fillId="0" borderId="0" xfId="0" applyFont="1" applyProtection="1">
      <protection locked="0"/>
    </xf>
    <xf numFmtId="166" fontId="12" fillId="0" borderId="0" xfId="0" applyNumberFormat="1" applyFont="1" applyBorder="1" applyProtection="1">
      <protection locked="0"/>
    </xf>
    <xf numFmtId="166" fontId="12" fillId="0" borderId="0" xfId="0" applyNumberFormat="1" applyFont="1" applyProtection="1">
      <protection locked="0"/>
    </xf>
    <xf numFmtId="14" fontId="3" fillId="0" borderId="0" xfId="0" applyNumberFormat="1" applyFont="1"/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9" fontId="0" fillId="0" borderId="0" xfId="0" applyNumberFormat="1" applyFont="1" applyFill="1" applyAlignment="1">
      <alignment horizontal="center" vertical="center"/>
    </xf>
    <xf numFmtId="43" fontId="5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6" fillId="2" borderId="0" xfId="1" applyFont="1" applyFill="1" applyAlignment="1">
      <alignment horizontal="center" vertical="center"/>
    </xf>
    <xf numFmtId="43" fontId="3" fillId="0" borderId="0" xfId="1" applyFont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43" fontId="8" fillId="2" borderId="0" xfId="1" applyFont="1" applyFill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165" fontId="0" fillId="0" borderId="0" xfId="2" applyFont="1"/>
    <xf numFmtId="0" fontId="13" fillId="0" borderId="0" xfId="0" applyFont="1"/>
    <xf numFmtId="165" fontId="13" fillId="0" borderId="0" xfId="2" applyFont="1"/>
    <xf numFmtId="0" fontId="13" fillId="0" borderId="0" xfId="0" applyFont="1" applyAlignment="1">
      <alignment horizontal="right"/>
    </xf>
    <xf numFmtId="14" fontId="13" fillId="0" borderId="7" xfId="0" applyNumberFormat="1" applyFont="1" applyBorder="1"/>
    <xf numFmtId="0" fontId="3" fillId="0" borderId="0" xfId="0" applyFont="1" applyBorder="1" applyAlignment="1" applyProtection="1">
      <alignment textRotation="90"/>
      <protection locked="0"/>
    </xf>
    <xf numFmtId="0" fontId="3" fillId="0" borderId="0" xfId="0" applyFont="1" applyBorder="1" applyProtection="1">
      <protection locked="0"/>
    </xf>
    <xf numFmtId="165" fontId="7" fillId="0" borderId="0" xfId="2" applyFont="1" applyBorder="1" applyProtection="1">
      <protection locked="0"/>
    </xf>
    <xf numFmtId="0" fontId="3" fillId="0" borderId="5" xfId="0" applyFont="1" applyBorder="1" applyAlignment="1" applyProtection="1">
      <alignment horizontal="right" textRotation="90"/>
      <protection locked="0"/>
    </xf>
    <xf numFmtId="0" fontId="3" fillId="5" borderId="0" xfId="0" applyFont="1" applyFill="1" applyBorder="1" applyProtection="1">
      <protection locked="0"/>
    </xf>
    <xf numFmtId="0" fontId="3" fillId="5" borderId="5" xfId="0" applyFont="1" applyFill="1" applyBorder="1" applyAlignment="1" applyProtection="1">
      <alignment horizontal="right"/>
      <protection locked="0"/>
    </xf>
    <xf numFmtId="0" fontId="7" fillId="0" borderId="0" xfId="2" applyNumberFormat="1" applyFont="1" applyBorder="1" applyProtection="1">
      <protection locked="0"/>
    </xf>
    <xf numFmtId="43" fontId="7" fillId="0" borderId="0" xfId="1" applyFont="1" applyBorder="1" applyProtection="1">
      <protection locked="0"/>
    </xf>
    <xf numFmtId="0" fontId="3" fillId="3" borderId="0" xfId="0" applyFont="1" applyFill="1" applyBorder="1" applyProtection="1">
      <protection locked="0"/>
    </xf>
    <xf numFmtId="0" fontId="7" fillId="3" borderId="0" xfId="2" applyNumberFormat="1" applyFont="1" applyFill="1" applyBorder="1" applyProtection="1">
      <protection locked="0"/>
    </xf>
    <xf numFmtId="43" fontId="7" fillId="3" borderId="0" xfId="1" applyFont="1" applyFill="1" applyBorder="1" applyProtection="1">
      <protection locked="0"/>
    </xf>
    <xf numFmtId="0" fontId="3" fillId="3" borderId="7" xfId="0" applyFont="1" applyFill="1" applyBorder="1" applyProtection="1">
      <protection locked="0"/>
    </xf>
    <xf numFmtId="0" fontId="7" fillId="3" borderId="7" xfId="2" applyNumberFormat="1" applyFont="1" applyFill="1" applyBorder="1" applyProtection="1">
      <protection locked="0"/>
    </xf>
    <xf numFmtId="43" fontId="7" fillId="3" borderId="7" xfId="1" applyFont="1" applyFill="1" applyBorder="1" applyProtection="1">
      <protection locked="0"/>
    </xf>
    <xf numFmtId="0" fontId="3" fillId="0" borderId="0" xfId="0" applyNumberFormat="1" applyFont="1" applyBorder="1" applyProtection="1">
      <protection locked="0"/>
    </xf>
    <xf numFmtId="0" fontId="3" fillId="3" borderId="0" xfId="0" applyNumberFormat="1" applyFont="1" applyFill="1" applyBorder="1" applyProtection="1">
      <protection locked="0"/>
    </xf>
    <xf numFmtId="0" fontId="3" fillId="3" borderId="7" xfId="0" applyNumberFormat="1" applyFont="1" applyFill="1" applyBorder="1" applyProtection="1">
      <protection locked="0"/>
    </xf>
    <xf numFmtId="0" fontId="3" fillId="5" borderId="3" xfId="0" applyFont="1" applyFill="1" applyBorder="1" applyProtection="1">
      <protection locked="0"/>
    </xf>
    <xf numFmtId="14" fontId="13" fillId="0" borderId="7" xfId="0" applyNumberFormat="1" applyFont="1" applyBorder="1" applyProtection="1">
      <protection locked="0"/>
    </xf>
    <xf numFmtId="9" fontId="7" fillId="5" borderId="0" xfId="3" applyFont="1" applyFill="1" applyBorder="1" applyProtection="1"/>
    <xf numFmtId="9" fontId="7" fillId="5" borderId="3" xfId="3" applyFont="1" applyFill="1" applyBorder="1" applyProtection="1"/>
    <xf numFmtId="0" fontId="3" fillId="0" borderId="7" xfId="0" applyFont="1" applyBorder="1" applyProtection="1">
      <protection locked="0"/>
    </xf>
    <xf numFmtId="0" fontId="7" fillId="0" borderId="7" xfId="0" applyFont="1" applyBorder="1" applyProtection="1">
      <protection locked="0"/>
    </xf>
    <xf numFmtId="0" fontId="13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textRotation="90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Alignment="1">
      <alignment horizontal="center" vertical="center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14" fillId="5" borderId="5" xfId="0" applyFont="1" applyFill="1" applyBorder="1" applyAlignment="1" applyProtection="1">
      <alignment horizontal="right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3" borderId="5" xfId="0" applyFont="1" applyFill="1" applyBorder="1" applyAlignment="1" applyProtection="1">
      <alignment horizontal="center" vertical="center"/>
      <protection locked="0"/>
    </xf>
    <xf numFmtId="0" fontId="14" fillId="3" borderId="8" xfId="0" applyFont="1" applyFill="1" applyBorder="1" applyAlignment="1" applyProtection="1">
      <alignment horizontal="center" vertical="center"/>
      <protection locked="0"/>
    </xf>
    <xf numFmtId="0" fontId="14" fillId="5" borderId="5" xfId="0" applyFont="1" applyFill="1" applyBorder="1" applyAlignment="1" applyProtection="1">
      <alignment horizontal="center" vertical="center"/>
      <protection locked="0"/>
    </xf>
    <xf numFmtId="0" fontId="14" fillId="0" borderId="5" xfId="0" applyNumberFormat="1" applyFont="1" applyBorder="1" applyAlignment="1" applyProtection="1">
      <alignment horizontal="center" vertical="center"/>
      <protection locked="0"/>
    </xf>
    <xf numFmtId="0" fontId="14" fillId="3" borderId="5" xfId="0" applyNumberFormat="1" applyFont="1" applyFill="1" applyBorder="1" applyAlignment="1" applyProtection="1">
      <alignment horizontal="center" vertical="center"/>
      <protection locked="0"/>
    </xf>
    <xf numFmtId="0" fontId="14" fillId="3" borderId="8" xfId="0" applyNumberFormat="1" applyFont="1" applyFill="1" applyBorder="1" applyAlignment="1" applyProtection="1">
      <alignment horizontal="center" vertical="center"/>
      <protection locked="0"/>
    </xf>
    <xf numFmtId="0" fontId="14" fillId="5" borderId="4" xfId="0" applyFont="1" applyFill="1" applyBorder="1" applyAlignment="1" applyProtection="1">
      <alignment horizontal="center" vertical="center"/>
      <protection locked="0"/>
    </xf>
    <xf numFmtId="2" fontId="7" fillId="3" borderId="7" xfId="2" applyNumberFormat="1" applyFont="1" applyFill="1" applyBorder="1" applyProtection="1">
      <protection locked="0"/>
    </xf>
    <xf numFmtId="0" fontId="0" fillId="0" borderId="0" xfId="0" applyFill="1"/>
    <xf numFmtId="165" fontId="0" fillId="0" borderId="0" xfId="2" applyFont="1" applyFill="1"/>
    <xf numFmtId="0" fontId="3" fillId="0" borderId="0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9" fillId="0" borderId="0" xfId="0" applyFont="1" applyFill="1"/>
    <xf numFmtId="0" fontId="9" fillId="0" borderId="0" xfId="0" applyFont="1" applyFill="1" applyAlignment="1">
      <alignment horizontal="center" vertical="center"/>
    </xf>
    <xf numFmtId="165" fontId="7" fillId="0" borderId="0" xfId="2" applyFont="1" applyFill="1"/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/>
    <xf numFmtId="43" fontId="3" fillId="0" borderId="0" xfId="1" applyFont="1" applyAlignment="1" applyProtection="1">
      <alignment horizontal="center" vertical="center"/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165" fontId="7" fillId="0" borderId="0" xfId="2" applyFont="1" applyBorder="1" applyAlignment="1" applyProtection="1">
      <alignment horizontal="center"/>
      <protection locked="0"/>
    </xf>
    <xf numFmtId="0" fontId="9" fillId="0" borderId="0" xfId="0" applyFont="1"/>
    <xf numFmtId="0" fontId="16" fillId="0" borderId="0" xfId="0" applyFont="1" applyFill="1"/>
    <xf numFmtId="165" fontId="16" fillId="0" borderId="0" xfId="2" applyFont="1" applyFill="1"/>
    <xf numFmtId="0" fontId="16" fillId="0" borderId="0" xfId="0" applyFont="1"/>
    <xf numFmtId="2" fontId="7" fillId="0" borderId="0" xfId="2" applyNumberFormat="1" applyFont="1" applyBorder="1" applyProtection="1">
      <protection locked="0"/>
    </xf>
    <xf numFmtId="43" fontId="7" fillId="0" borderId="0" xfId="1" applyNumberFormat="1" applyFont="1" applyBorder="1" applyProtection="1">
      <protection locked="0"/>
    </xf>
    <xf numFmtId="0" fontId="2" fillId="7" borderId="0" xfId="0" applyFont="1" applyFill="1"/>
    <xf numFmtId="0" fontId="2" fillId="7" borderId="0" xfId="0" applyFont="1" applyFill="1" applyAlignment="1">
      <alignment horizontal="center" vertical="top" wrapText="1"/>
    </xf>
    <xf numFmtId="0" fontId="2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/>
    </xf>
    <xf numFmtId="0" fontId="2" fillId="7" borderId="0" xfId="0" applyFont="1" applyFill="1" applyAlignment="1">
      <alignment horizontal="left"/>
    </xf>
    <xf numFmtId="0" fontId="2" fillId="7" borderId="0" xfId="0" applyFont="1" applyFill="1" applyAlignment="1">
      <alignment horizontal="left" indent="1"/>
    </xf>
    <xf numFmtId="0" fontId="0" fillId="7" borderId="0" xfId="0" applyFill="1"/>
    <xf numFmtId="0" fontId="0" fillId="7" borderId="0" xfId="0" applyFill="1" applyAlignment="1">
      <alignment horizontal="left" indent="1"/>
    </xf>
    <xf numFmtId="165" fontId="0" fillId="7" borderId="0" xfId="2" applyFont="1" applyFill="1"/>
    <xf numFmtId="165" fontId="0" fillId="7" borderId="0" xfId="0" applyNumberFormat="1" applyFill="1"/>
    <xf numFmtId="164" fontId="0" fillId="7" borderId="0" xfId="2" applyNumberFormat="1" applyFont="1" applyFill="1"/>
    <xf numFmtId="164" fontId="2" fillId="7" borderId="0" xfId="2" applyNumberFormat="1" applyFont="1" applyFill="1"/>
    <xf numFmtId="165" fontId="3" fillId="4" borderId="0" xfId="2" applyFont="1" applyFill="1" applyAlignment="1">
      <alignment horizontal="center"/>
    </xf>
    <xf numFmtId="165" fontId="9" fillId="4" borderId="9" xfId="2" applyFont="1" applyFill="1" applyBorder="1" applyAlignment="1">
      <alignment horizontal="center"/>
    </xf>
    <xf numFmtId="0" fontId="13" fillId="0" borderId="7" xfId="0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11" fillId="6" borderId="2" xfId="0" applyFont="1" applyFill="1" applyBorder="1" applyAlignment="1" applyProtection="1">
      <alignment horizontal="center"/>
      <protection locked="0"/>
    </xf>
    <xf numFmtId="0" fontId="11" fillId="6" borderId="3" xfId="0" applyFont="1" applyFill="1" applyBorder="1" applyAlignment="1" applyProtection="1">
      <alignment horizontal="center"/>
      <protection locked="0"/>
    </xf>
    <xf numFmtId="0" fontId="11" fillId="6" borderId="4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 applyProtection="1">
      <alignment wrapText="1"/>
      <protection locked="0"/>
    </xf>
    <xf numFmtId="0" fontId="15" fillId="0" borderId="0" xfId="0" applyFont="1" applyAlignment="1"/>
    <xf numFmtId="0" fontId="15" fillId="0" borderId="0" xfId="0" applyFont="1" applyBorder="1" applyAlignment="1" applyProtection="1">
      <protection locked="0"/>
    </xf>
  </cellXfs>
  <cellStyles count="4">
    <cellStyle name="Komma" xfId="1" builtinId="3"/>
    <cellStyle name="Prozent" xfId="3" builtinId="5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</xdr:row>
      <xdr:rowOff>0</xdr:rowOff>
    </xdr:from>
    <xdr:to>
      <xdr:col>18</xdr:col>
      <xdr:colOff>255905</xdr:colOff>
      <xdr:row>14</xdr:row>
      <xdr:rowOff>49318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0" y="952500"/>
          <a:ext cx="10161905" cy="1695238"/>
        </a:xfrm>
        <a:prstGeom prst="rect">
          <a:avLst/>
        </a:prstGeom>
      </xdr:spPr>
    </xdr:pic>
    <xdr:clientData/>
  </xdr:twoCellAnchor>
  <xdr:twoCellAnchor>
    <xdr:from>
      <xdr:col>9</xdr:col>
      <xdr:colOff>371475</xdr:colOff>
      <xdr:row>4</xdr:row>
      <xdr:rowOff>66675</xdr:rowOff>
    </xdr:from>
    <xdr:to>
      <xdr:col>11</xdr:col>
      <xdr:colOff>733425</xdr:colOff>
      <xdr:row>8</xdr:row>
      <xdr:rowOff>38100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086725" y="828675"/>
          <a:ext cx="1885950" cy="733425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15</xdr:col>
      <xdr:colOff>676275</xdr:colOff>
      <xdr:row>4</xdr:row>
      <xdr:rowOff>66675</xdr:rowOff>
    </xdr:from>
    <xdr:to>
      <xdr:col>18</xdr:col>
      <xdr:colOff>276225</xdr:colOff>
      <xdr:row>8</xdr:row>
      <xdr:rowOff>38100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2963525" y="828675"/>
          <a:ext cx="1885950" cy="733425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6</xdr:col>
      <xdr:colOff>409575</xdr:colOff>
      <xdr:row>9</xdr:row>
      <xdr:rowOff>28575</xdr:rowOff>
    </xdr:from>
    <xdr:to>
      <xdr:col>9</xdr:col>
      <xdr:colOff>9525</xdr:colOff>
      <xdr:row>13</xdr:row>
      <xdr:rowOff>0</xdr:rowOff>
    </xdr:to>
    <xdr:sp macro="" textlink="">
      <xdr:nvSpPr>
        <xdr:cNvPr id="5" name="Ellips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838825" y="1743075"/>
          <a:ext cx="1885950" cy="733425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zoomScale="110" zoomScaleNormal="110" workbookViewId="0"/>
  </sheetViews>
  <sheetFormatPr baseColWidth="10" defaultRowHeight="15" x14ac:dyDescent="0.25"/>
  <cols>
    <col min="1" max="1" width="13.140625" customWidth="1"/>
    <col min="2" max="2" width="12.85546875" customWidth="1"/>
    <col min="3" max="3" width="12.7109375" bestFit="1" customWidth="1"/>
    <col min="4" max="4" width="11.5703125" style="46" bestFit="1" customWidth="1"/>
  </cols>
  <sheetData>
    <row r="1" spans="1:19" s="113" customFormat="1" ht="18.75" x14ac:dyDescent="0.3">
      <c r="A1" s="111"/>
      <c r="B1" s="111"/>
      <c r="C1" s="111"/>
      <c r="D1" s="112"/>
      <c r="S1" s="2" t="s">
        <v>1936</v>
      </c>
    </row>
    <row r="2" spans="1:19" x14ac:dyDescent="0.25">
      <c r="A2" s="95"/>
      <c r="B2" s="95"/>
      <c r="C2" s="95"/>
      <c r="D2" s="96"/>
    </row>
    <row r="3" spans="1:19" x14ac:dyDescent="0.25">
      <c r="A3" s="116" t="s">
        <v>1842</v>
      </c>
      <c r="B3" s="122"/>
      <c r="C3" s="122"/>
      <c r="D3" s="124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1:19" x14ac:dyDescent="0.25">
      <c r="A4" s="122"/>
      <c r="B4" s="122"/>
      <c r="C4" s="122"/>
      <c r="D4" s="124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</row>
    <row r="5" spans="1:19" ht="45" x14ac:dyDescent="0.25">
      <c r="A5" s="117" t="s">
        <v>1843</v>
      </c>
      <c r="B5" s="118" t="s">
        <v>1928</v>
      </c>
      <c r="C5" s="118" t="s">
        <v>1927</v>
      </c>
      <c r="D5" s="118" t="s">
        <v>1844</v>
      </c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</row>
    <row r="6" spans="1:19" x14ac:dyDescent="0.25">
      <c r="A6" s="119" t="s">
        <v>1845</v>
      </c>
      <c r="B6" s="125">
        <f>'Verpflegungsplan KVK'!E85</f>
        <v>6300</v>
      </c>
      <c r="C6" s="125">
        <f>'Verpflegungsplan KVK'!E84</f>
        <v>5471.2000000000007</v>
      </c>
      <c r="D6" s="126">
        <f>B6-C6</f>
        <v>828.79999999999927</v>
      </c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</row>
    <row r="7" spans="1:19" x14ac:dyDescent="0.25">
      <c r="A7" s="119"/>
      <c r="B7" s="122"/>
      <c r="C7" s="122"/>
      <c r="D7" s="126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</row>
    <row r="8" spans="1:19" x14ac:dyDescent="0.25">
      <c r="A8" s="119">
        <v>1</v>
      </c>
      <c r="B8" s="125">
        <f>'Woche 1'!E85</f>
        <v>6300</v>
      </c>
      <c r="C8" s="125">
        <f>'Woche 1'!E84</f>
        <v>5727.3499999999995</v>
      </c>
      <c r="D8" s="126">
        <f>B8-C8</f>
        <v>572.65000000000055</v>
      </c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</row>
    <row r="9" spans="1:19" x14ac:dyDescent="0.25">
      <c r="A9" s="119">
        <v>2</v>
      </c>
      <c r="B9" s="125">
        <f>'Woche 2'!E85</f>
        <v>6300</v>
      </c>
      <c r="C9" s="125">
        <f>'Woche 2'!E84</f>
        <v>6207.3499999999985</v>
      </c>
      <c r="D9" s="126">
        <f>B9-C9</f>
        <v>92.650000000001455</v>
      </c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</row>
    <row r="10" spans="1:19" x14ac:dyDescent="0.25">
      <c r="A10" s="119">
        <v>3</v>
      </c>
      <c r="B10" s="125">
        <f>'Woche 3'!E85</f>
        <v>6174</v>
      </c>
      <c r="C10" s="125">
        <f>'Woche 3'!E84</f>
        <v>5373.5999999999995</v>
      </c>
      <c r="D10" s="126">
        <f>B10-C10</f>
        <v>800.40000000000055</v>
      </c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</row>
    <row r="11" spans="1:19" x14ac:dyDescent="0.25">
      <c r="A11" s="120" t="s">
        <v>1151</v>
      </c>
      <c r="B11" s="116"/>
      <c r="C11" s="116"/>
      <c r="D11" s="127">
        <f>SUM(D8:D10)</f>
        <v>1465.7000000000025</v>
      </c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</row>
    <row r="12" spans="1:19" x14ac:dyDescent="0.25">
      <c r="A12" s="122"/>
      <c r="B12" s="122"/>
      <c r="C12" s="122"/>
      <c r="D12" s="126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</row>
    <row r="13" spans="1:19" x14ac:dyDescent="0.25">
      <c r="A13" s="116" t="s">
        <v>1152</v>
      </c>
      <c r="B13" s="116"/>
      <c r="C13" s="116"/>
      <c r="D13" s="127">
        <f>D6+D11</f>
        <v>2294.5000000000018</v>
      </c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</row>
    <row r="14" spans="1:19" x14ac:dyDescent="0.25">
      <c r="A14" s="121" t="s">
        <v>1649</v>
      </c>
      <c r="B14" s="122"/>
      <c r="C14" s="122"/>
      <c r="D14" s="124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</row>
    <row r="15" spans="1:19" x14ac:dyDescent="0.25">
      <c r="A15" s="121" t="s">
        <v>1846</v>
      </c>
      <c r="B15" s="122"/>
      <c r="C15" s="122"/>
      <c r="D15" s="124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19" x14ac:dyDescent="0.25">
      <c r="A16" s="122"/>
      <c r="B16" s="122"/>
      <c r="C16" s="122"/>
      <c r="D16" s="124"/>
      <c r="E16" s="122"/>
      <c r="F16" s="122" t="s">
        <v>1215</v>
      </c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</row>
    <row r="17" spans="1:19" x14ac:dyDescent="0.25">
      <c r="A17" s="122"/>
      <c r="B17" s="122"/>
      <c r="C17" s="122" t="s">
        <v>1929</v>
      </c>
      <c r="D17" s="124" t="s">
        <v>1930</v>
      </c>
      <c r="E17" s="122"/>
      <c r="F17" s="123" t="s">
        <v>1648</v>
      </c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</row>
    <row r="18" spans="1:19" x14ac:dyDescent="0.25">
      <c r="A18" s="122" t="s">
        <v>1931</v>
      </c>
      <c r="B18" s="122"/>
      <c r="C18" s="124">
        <v>9</v>
      </c>
      <c r="D18" s="124">
        <f>C18*7</f>
        <v>63</v>
      </c>
      <c r="E18" s="122"/>
      <c r="F18" s="123" t="s">
        <v>1836</v>
      </c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</row>
    <row r="19" spans="1:19" x14ac:dyDescent="0.25">
      <c r="A19" s="123" t="s">
        <v>1932</v>
      </c>
      <c r="B19" s="122"/>
      <c r="C19" s="122"/>
      <c r="D19" s="124"/>
      <c r="E19" s="122"/>
      <c r="F19" s="122" t="s">
        <v>1216</v>
      </c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</row>
    <row r="20" spans="1:19" x14ac:dyDescent="0.25">
      <c r="A20" s="123" t="s">
        <v>1933</v>
      </c>
      <c r="B20" s="122"/>
      <c r="C20" s="122"/>
      <c r="D20" s="124"/>
      <c r="E20" s="122"/>
      <c r="F20" s="123" t="s">
        <v>1647</v>
      </c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</row>
    <row r="21" spans="1:19" x14ac:dyDescent="0.25">
      <c r="A21" s="122"/>
      <c r="B21" s="122"/>
      <c r="C21" s="122"/>
      <c r="D21" s="124"/>
      <c r="E21" s="122"/>
      <c r="F21" s="123" t="s">
        <v>1837</v>
      </c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</row>
    <row r="22" spans="1:19" x14ac:dyDescent="0.25">
      <c r="A22" s="122"/>
      <c r="B22" s="122"/>
      <c r="C22" s="122"/>
      <c r="D22" s="124"/>
      <c r="E22" s="122"/>
      <c r="F22" s="122" t="s">
        <v>1250</v>
      </c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</row>
    <row r="23" spans="1:19" x14ac:dyDescent="0.25">
      <c r="A23" s="122"/>
      <c r="B23" s="122"/>
      <c r="C23" s="122"/>
      <c r="D23" s="124"/>
      <c r="E23" s="122"/>
      <c r="F23" s="123" t="s">
        <v>1646</v>
      </c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</row>
    <row r="24" spans="1:19" x14ac:dyDescent="0.25">
      <c r="A24" s="122"/>
      <c r="B24" s="122"/>
      <c r="C24" s="122"/>
      <c r="D24" s="124"/>
      <c r="E24" s="122"/>
      <c r="F24" s="123" t="s">
        <v>1838</v>
      </c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</row>
    <row r="25" spans="1:19" x14ac:dyDescent="0.25">
      <c r="A25" s="122"/>
      <c r="B25" s="122"/>
      <c r="C25" s="122"/>
      <c r="D25" s="124"/>
      <c r="E25" s="122"/>
      <c r="F25" s="116" t="s">
        <v>1218</v>
      </c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</row>
    <row r="26" spans="1:19" x14ac:dyDescent="0.25">
      <c r="A26" s="122"/>
      <c r="B26" s="122"/>
      <c r="C26" s="122"/>
      <c r="D26" s="124"/>
      <c r="E26" s="122"/>
      <c r="F26" s="121" t="s">
        <v>1645</v>
      </c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</row>
    <row r="27" spans="1:19" x14ac:dyDescent="0.25">
      <c r="A27" s="122"/>
      <c r="B27" s="122"/>
      <c r="C27" s="122"/>
      <c r="D27" s="124"/>
      <c r="E27" s="122"/>
      <c r="F27" s="121" t="s">
        <v>1839</v>
      </c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</row>
  </sheetData>
  <sheetProtection selectLockedCells="1" selectUnlockedCells="1"/>
  <pageMargins left="0.7" right="0.7" top="0.78740157499999996" bottom="0.78740157499999996" header="0.3" footer="0.3"/>
  <pageSetup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39997558519241921"/>
    <pageSetUpPr fitToPage="1"/>
  </sheetPr>
  <dimension ref="A1:T91"/>
  <sheetViews>
    <sheetView zoomScale="130" zoomScaleNormal="130" workbookViewId="0"/>
  </sheetViews>
  <sheetFormatPr baseColWidth="10" defaultColWidth="11.42578125" defaultRowHeight="12.75" x14ac:dyDescent="0.2"/>
  <cols>
    <col min="1" max="1" width="9.7109375" style="1" bestFit="1" customWidth="1"/>
    <col min="2" max="2" width="2.85546875" style="24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24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.42578125" style="1" bestFit="1" customWidth="1"/>
    <col min="12" max="12" width="2.85546875" style="24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4" style="1" bestFit="1" customWidth="1"/>
    <col min="17" max="17" width="2.85546875" style="24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0" s="47" customFormat="1" ht="15.75" x14ac:dyDescent="0.25">
      <c r="A1" s="47" t="s">
        <v>1650</v>
      </c>
      <c r="B1" s="74"/>
      <c r="E1" s="48"/>
      <c r="F1" s="49"/>
      <c r="G1" s="74" t="s">
        <v>1651</v>
      </c>
      <c r="I1" s="69">
        <v>43283</v>
      </c>
      <c r="L1" s="74" t="s">
        <v>1652</v>
      </c>
      <c r="N1" s="50">
        <f>A73</f>
        <v>43289</v>
      </c>
      <c r="P1" s="47" t="s">
        <v>1653</v>
      </c>
      <c r="Q1" s="74"/>
      <c r="S1" s="130"/>
      <c r="T1" s="130"/>
    </row>
    <row r="3" spans="1:20" x14ac:dyDescent="0.2">
      <c r="B3" s="132" t="s">
        <v>1654</v>
      </c>
      <c r="C3" s="133"/>
      <c r="D3" s="133"/>
      <c r="E3" s="133"/>
      <c r="F3" s="134"/>
      <c r="G3" s="132" t="s">
        <v>1655</v>
      </c>
      <c r="H3" s="133"/>
      <c r="I3" s="133"/>
      <c r="J3" s="133"/>
      <c r="K3" s="134"/>
      <c r="L3" s="132" t="s">
        <v>1656</v>
      </c>
      <c r="M3" s="133"/>
      <c r="N3" s="133"/>
      <c r="O3" s="133"/>
      <c r="P3" s="134"/>
      <c r="Q3" s="132" t="s">
        <v>1657</v>
      </c>
      <c r="R3" s="133"/>
      <c r="S3" s="133"/>
      <c r="T3" s="134"/>
    </row>
    <row r="4" spans="1:20" ht="33.75" x14ac:dyDescent="0.2">
      <c r="B4" s="75" t="s">
        <v>1447</v>
      </c>
      <c r="C4" s="51" t="s">
        <v>1658</v>
      </c>
      <c r="D4" s="52"/>
      <c r="E4" s="109" t="s">
        <v>1659</v>
      </c>
      <c r="F4" s="54" t="s">
        <v>1660</v>
      </c>
      <c r="G4" s="75" t="s">
        <v>1447</v>
      </c>
      <c r="H4" s="51" t="s">
        <v>1658</v>
      </c>
      <c r="I4" s="52"/>
      <c r="J4" s="109" t="s">
        <v>1659</v>
      </c>
      <c r="K4" s="54" t="s">
        <v>1660</v>
      </c>
      <c r="L4" s="75" t="s">
        <v>1447</v>
      </c>
      <c r="M4" s="51" t="s">
        <v>1658</v>
      </c>
      <c r="N4" s="52"/>
      <c r="O4" s="109" t="s">
        <v>1659</v>
      </c>
      <c r="P4" s="54" t="s">
        <v>1660</v>
      </c>
      <c r="Q4" s="75" t="s">
        <v>1447</v>
      </c>
      <c r="R4" s="51" t="s">
        <v>1658</v>
      </c>
      <c r="S4" s="52"/>
      <c r="T4" s="54" t="s">
        <v>1660</v>
      </c>
    </row>
    <row r="5" spans="1:20" x14ac:dyDescent="0.2">
      <c r="B5" s="76"/>
      <c r="C5" s="55"/>
      <c r="D5" s="55" t="s">
        <v>1661</v>
      </c>
      <c r="E5" s="70">
        <v>1</v>
      </c>
      <c r="F5" s="85"/>
      <c r="G5" s="76"/>
      <c r="H5" s="55"/>
      <c r="I5" s="55" t="s">
        <v>1661</v>
      </c>
      <c r="J5" s="70">
        <v>1</v>
      </c>
      <c r="K5" s="56"/>
      <c r="L5" s="76"/>
      <c r="M5" s="55"/>
      <c r="N5" s="55" t="s">
        <v>1661</v>
      </c>
      <c r="O5" s="70">
        <v>1</v>
      </c>
      <c r="P5" s="56"/>
      <c r="Q5" s="76"/>
      <c r="R5" s="55"/>
      <c r="S5" s="55" t="s">
        <v>1655</v>
      </c>
      <c r="T5" s="56"/>
    </row>
    <row r="6" spans="1:20" x14ac:dyDescent="0.2">
      <c r="A6" s="1" t="s">
        <v>1662</v>
      </c>
      <c r="B6" s="77"/>
      <c r="C6" s="52"/>
      <c r="D6" s="52"/>
      <c r="E6" s="57"/>
      <c r="F6" s="86"/>
      <c r="G6" s="77"/>
      <c r="H6" s="52"/>
      <c r="I6" s="52" t="s">
        <v>774</v>
      </c>
      <c r="J6" s="58">
        <v>2.33</v>
      </c>
      <c r="K6" s="86">
        <v>923</v>
      </c>
      <c r="L6" s="77"/>
      <c r="M6" s="52"/>
      <c r="N6" s="52" t="s">
        <v>1663</v>
      </c>
      <c r="O6" s="57">
        <v>0.05</v>
      </c>
      <c r="P6" s="86">
        <v>205</v>
      </c>
      <c r="Q6" s="77"/>
      <c r="R6" s="52"/>
      <c r="S6" s="52" t="s">
        <v>1664</v>
      </c>
      <c r="T6" s="86">
        <v>821</v>
      </c>
    </row>
    <row r="7" spans="1:20" x14ac:dyDescent="0.2">
      <c r="A7" s="34">
        <f>I1</f>
        <v>43283</v>
      </c>
      <c r="B7" s="77"/>
      <c r="C7" s="52"/>
      <c r="D7" s="52"/>
      <c r="E7" s="57"/>
      <c r="F7" s="86"/>
      <c r="G7" s="77"/>
      <c r="H7" s="52"/>
      <c r="I7" s="52"/>
      <c r="J7" s="58"/>
      <c r="K7" s="86"/>
      <c r="L7" s="77"/>
      <c r="M7" s="52"/>
      <c r="N7" s="52" t="s">
        <v>1665</v>
      </c>
      <c r="O7" s="57">
        <v>0.27</v>
      </c>
      <c r="P7" s="86">
        <v>617</v>
      </c>
      <c r="Q7" s="77"/>
      <c r="R7" s="52"/>
      <c r="S7" s="52"/>
      <c r="T7" s="86"/>
    </row>
    <row r="8" spans="1:20" x14ac:dyDescent="0.2">
      <c r="B8" s="77"/>
      <c r="C8" s="52"/>
      <c r="D8" s="52"/>
      <c r="E8" s="57"/>
      <c r="F8" s="86"/>
      <c r="G8" s="77"/>
      <c r="H8" s="52"/>
      <c r="I8" s="52" t="s">
        <v>1666</v>
      </c>
      <c r="J8" s="58">
        <v>0.39</v>
      </c>
      <c r="K8" s="86"/>
      <c r="L8" s="77"/>
      <c r="M8" s="52"/>
      <c r="N8" s="52" t="s">
        <v>1667</v>
      </c>
      <c r="O8" s="57">
        <v>0.65</v>
      </c>
      <c r="P8" s="86">
        <v>311</v>
      </c>
      <c r="Q8" s="77"/>
      <c r="R8" s="52"/>
      <c r="S8" s="52"/>
      <c r="T8" s="86"/>
    </row>
    <row r="9" spans="1:20" x14ac:dyDescent="0.2">
      <c r="B9" s="77"/>
      <c r="C9" s="52"/>
      <c r="D9" s="52"/>
      <c r="E9" s="57"/>
      <c r="F9" s="86"/>
      <c r="G9" s="77"/>
      <c r="H9" s="52"/>
      <c r="I9" s="52"/>
      <c r="J9" s="58"/>
      <c r="K9" s="86"/>
      <c r="L9" s="77"/>
      <c r="M9" s="52"/>
      <c r="N9" s="52" t="s">
        <v>1668</v>
      </c>
      <c r="O9" s="57">
        <v>0.46</v>
      </c>
      <c r="P9" s="86"/>
      <c r="Q9" s="77"/>
      <c r="R9" s="52"/>
      <c r="S9" s="52"/>
      <c r="T9" s="86"/>
    </row>
    <row r="10" spans="1:20" x14ac:dyDescent="0.2">
      <c r="A10" s="19">
        <f>SUM(O6:O15)*O5+SUM(J6:J15)*J5+SUM(E6:E15)*E5</f>
        <v>6.65</v>
      </c>
      <c r="B10" s="77"/>
      <c r="C10" s="52"/>
      <c r="D10" s="52"/>
      <c r="E10" s="57"/>
      <c r="F10" s="86"/>
      <c r="G10" s="77"/>
      <c r="H10" s="52"/>
      <c r="I10" s="52"/>
      <c r="J10" s="58"/>
      <c r="K10" s="86"/>
      <c r="L10" s="77"/>
      <c r="M10" s="52"/>
      <c r="N10" s="65" t="s">
        <v>1669</v>
      </c>
      <c r="O10" s="57">
        <v>0.05</v>
      </c>
      <c r="P10" s="86"/>
      <c r="Q10" s="76"/>
      <c r="R10" s="55"/>
      <c r="S10" s="55" t="s">
        <v>1656</v>
      </c>
      <c r="T10" s="89"/>
    </row>
    <row r="11" spans="1:20" x14ac:dyDescent="0.2">
      <c r="B11" s="77"/>
      <c r="C11" s="52"/>
      <c r="D11" s="52"/>
      <c r="E11" s="57"/>
      <c r="F11" s="86"/>
      <c r="G11" s="77"/>
      <c r="H11" s="52"/>
      <c r="I11" s="52"/>
      <c r="J11" s="58"/>
      <c r="K11" s="86"/>
      <c r="L11" s="77"/>
      <c r="M11" s="52"/>
      <c r="N11" s="52"/>
      <c r="O11" s="57"/>
      <c r="P11" s="86"/>
      <c r="Q11" s="77"/>
      <c r="R11" s="52"/>
      <c r="S11" s="52" t="s">
        <v>1665</v>
      </c>
      <c r="T11" s="86">
        <v>512</v>
      </c>
    </row>
    <row r="12" spans="1:20" x14ac:dyDescent="0.2">
      <c r="B12" s="77"/>
      <c r="C12" s="52"/>
      <c r="D12" s="52"/>
      <c r="E12" s="57"/>
      <c r="F12" s="86"/>
      <c r="G12" s="77"/>
      <c r="H12" s="52"/>
      <c r="I12" s="52"/>
      <c r="J12" s="58"/>
      <c r="K12" s="86"/>
      <c r="L12" s="77"/>
      <c r="M12" s="52"/>
      <c r="N12" s="52"/>
      <c r="O12" s="57"/>
      <c r="P12" s="86"/>
      <c r="Q12" s="77"/>
      <c r="R12" s="52"/>
      <c r="S12" s="52" t="s">
        <v>241</v>
      </c>
      <c r="T12" s="86">
        <v>308</v>
      </c>
    </row>
    <row r="13" spans="1:20" x14ac:dyDescent="0.2">
      <c r="B13" s="77"/>
      <c r="C13" s="52"/>
      <c r="D13" s="52"/>
      <c r="E13" s="57"/>
      <c r="F13" s="86"/>
      <c r="G13" s="77"/>
      <c r="H13" s="52"/>
      <c r="I13" s="52" t="s">
        <v>1670</v>
      </c>
      <c r="J13" s="58">
        <v>0.9</v>
      </c>
      <c r="K13" s="86"/>
      <c r="L13" s="77"/>
      <c r="M13" s="52"/>
      <c r="N13" s="52" t="s">
        <v>1671</v>
      </c>
      <c r="O13" s="57">
        <v>0.05</v>
      </c>
      <c r="P13" s="86">
        <v>103</v>
      </c>
      <c r="Q13" s="77"/>
      <c r="R13" s="52"/>
      <c r="S13" s="52"/>
      <c r="T13" s="86"/>
    </row>
    <row r="14" spans="1:20" x14ac:dyDescent="0.2">
      <c r="A14" s="20" t="s">
        <v>991</v>
      </c>
      <c r="B14" s="78"/>
      <c r="C14" s="59"/>
      <c r="D14" s="59"/>
      <c r="E14" s="60"/>
      <c r="F14" s="87"/>
      <c r="G14" s="78"/>
      <c r="H14" s="59"/>
      <c r="I14" s="59" t="s">
        <v>1672</v>
      </c>
      <c r="J14" s="61">
        <v>0.35</v>
      </c>
      <c r="K14" s="87"/>
      <c r="L14" s="78"/>
      <c r="M14" s="59"/>
      <c r="N14" s="59" t="s">
        <v>1673</v>
      </c>
      <c r="O14" s="60">
        <v>0.15</v>
      </c>
      <c r="P14" s="87"/>
      <c r="Q14" s="78"/>
      <c r="R14" s="59"/>
      <c r="S14" s="59"/>
      <c r="T14" s="87"/>
    </row>
    <row r="15" spans="1:20" x14ac:dyDescent="0.2">
      <c r="A15" s="20"/>
      <c r="B15" s="79"/>
      <c r="C15" s="62"/>
      <c r="D15" s="62"/>
      <c r="E15" s="63"/>
      <c r="F15" s="88"/>
      <c r="G15" s="79"/>
      <c r="H15" s="62"/>
      <c r="I15" s="62" t="s">
        <v>1674</v>
      </c>
      <c r="J15" s="64">
        <v>0.5</v>
      </c>
      <c r="K15" s="88"/>
      <c r="L15" s="79"/>
      <c r="M15" s="62"/>
      <c r="N15" s="62" t="s">
        <v>1675</v>
      </c>
      <c r="O15" s="94">
        <v>0.5</v>
      </c>
      <c r="P15" s="88"/>
      <c r="Q15" s="79"/>
      <c r="R15" s="62"/>
      <c r="S15" s="62"/>
      <c r="T15" s="88"/>
    </row>
    <row r="16" spans="1:20" x14ac:dyDescent="0.2">
      <c r="B16" s="76"/>
      <c r="C16" s="55"/>
      <c r="D16" s="55" t="s">
        <v>1661</v>
      </c>
      <c r="E16" s="70">
        <v>1</v>
      </c>
      <c r="F16" s="89"/>
      <c r="G16" s="76"/>
      <c r="H16" s="55"/>
      <c r="I16" s="55" t="s">
        <v>1661</v>
      </c>
      <c r="J16" s="70">
        <v>1</v>
      </c>
      <c r="K16" s="89"/>
      <c r="L16" s="76"/>
      <c r="M16" s="55"/>
      <c r="N16" s="55" t="s">
        <v>1661</v>
      </c>
      <c r="O16" s="70">
        <v>1</v>
      </c>
      <c r="P16" s="89"/>
      <c r="Q16" s="76"/>
      <c r="R16" s="55"/>
      <c r="S16" s="55" t="s">
        <v>1655</v>
      </c>
      <c r="T16" s="89"/>
    </row>
    <row r="17" spans="1:20" x14ac:dyDescent="0.2">
      <c r="A17" s="1" t="s">
        <v>1676</v>
      </c>
      <c r="B17" s="77"/>
      <c r="C17" s="52"/>
      <c r="D17" s="52" t="s">
        <v>1890</v>
      </c>
      <c r="E17" s="58">
        <v>0.2</v>
      </c>
      <c r="F17" s="90">
        <v>101</v>
      </c>
      <c r="G17" s="81"/>
      <c r="H17" s="65"/>
      <c r="I17" s="65" t="s">
        <v>1677</v>
      </c>
      <c r="J17" s="58">
        <v>0.49</v>
      </c>
      <c r="K17" s="90">
        <v>217</v>
      </c>
      <c r="L17" s="81"/>
      <c r="M17" s="65"/>
      <c r="N17" s="65" t="s">
        <v>1678</v>
      </c>
      <c r="O17" s="58">
        <v>0.15</v>
      </c>
      <c r="P17" s="86">
        <v>214</v>
      </c>
      <c r="Q17" s="77"/>
      <c r="R17" s="52"/>
      <c r="S17" s="52" t="s">
        <v>1679</v>
      </c>
      <c r="T17" s="86"/>
    </row>
    <row r="18" spans="1:20" x14ac:dyDescent="0.2">
      <c r="A18" s="34">
        <f>A7+1</f>
        <v>43284</v>
      </c>
      <c r="B18" s="77"/>
      <c r="C18" s="52"/>
      <c r="D18" s="52" t="s">
        <v>1891</v>
      </c>
      <c r="E18" s="58">
        <v>0.2</v>
      </c>
      <c r="F18" s="90">
        <v>102</v>
      </c>
      <c r="G18" s="81" t="s">
        <v>1008</v>
      </c>
      <c r="H18" s="65"/>
      <c r="I18" s="65" t="s">
        <v>385</v>
      </c>
      <c r="J18" s="58">
        <v>1.71</v>
      </c>
      <c r="K18" s="90">
        <v>402</v>
      </c>
      <c r="L18" s="81"/>
      <c r="M18" s="65"/>
      <c r="N18" s="65" t="s">
        <v>747</v>
      </c>
      <c r="O18" s="58">
        <v>2.0299999999999998</v>
      </c>
      <c r="P18" s="86">
        <v>903</v>
      </c>
      <c r="Q18" s="77"/>
      <c r="R18" s="52"/>
      <c r="S18" s="52" t="s">
        <v>1680</v>
      </c>
      <c r="T18" s="86"/>
    </row>
    <row r="19" spans="1:20" x14ac:dyDescent="0.2">
      <c r="B19" s="77"/>
      <c r="C19" s="52"/>
      <c r="D19" s="52" t="s">
        <v>1903</v>
      </c>
      <c r="E19" s="58">
        <v>0.39</v>
      </c>
      <c r="F19" s="90"/>
      <c r="G19" s="81"/>
      <c r="H19" s="65"/>
      <c r="I19" s="65" t="s">
        <v>596</v>
      </c>
      <c r="J19" s="58">
        <v>1.1100000000000001</v>
      </c>
      <c r="K19" s="90">
        <v>504</v>
      </c>
      <c r="L19" s="81"/>
      <c r="M19" s="65"/>
      <c r="N19" s="65" t="s">
        <v>1668</v>
      </c>
      <c r="O19" s="58">
        <v>0.46</v>
      </c>
      <c r="P19" s="86"/>
      <c r="Q19" s="77"/>
      <c r="R19" s="52"/>
      <c r="S19" s="52"/>
      <c r="T19" s="86"/>
    </row>
    <row r="20" spans="1:20" x14ac:dyDescent="0.2">
      <c r="B20" s="77"/>
      <c r="C20" s="52"/>
      <c r="D20" s="52" t="s">
        <v>1681</v>
      </c>
      <c r="E20" s="58">
        <v>0.44</v>
      </c>
      <c r="F20" s="90"/>
      <c r="G20" s="81"/>
      <c r="H20" s="65"/>
      <c r="I20" s="65"/>
      <c r="J20" s="58"/>
      <c r="K20" s="90"/>
      <c r="L20" s="81"/>
      <c r="M20" s="65"/>
      <c r="N20" s="65" t="s">
        <v>1893</v>
      </c>
      <c r="O20" s="58">
        <v>0.05</v>
      </c>
      <c r="P20" s="86"/>
      <c r="Q20" s="77"/>
      <c r="R20" s="52"/>
      <c r="S20" s="52"/>
      <c r="T20" s="86"/>
    </row>
    <row r="21" spans="1:20" x14ac:dyDescent="0.2">
      <c r="A21" s="19">
        <f>SUM(O17:O26)*O16+SUM(J17:J26)*J16+SUM(E17:E26)*E16</f>
        <v>11.639999999999999</v>
      </c>
      <c r="B21" s="77"/>
      <c r="C21" s="52"/>
      <c r="D21" s="52" t="s">
        <v>1892</v>
      </c>
      <c r="E21" s="58">
        <v>0.17</v>
      </c>
      <c r="F21" s="90"/>
      <c r="G21" s="81"/>
      <c r="H21" s="65"/>
      <c r="I21" s="65"/>
      <c r="J21" s="58"/>
      <c r="K21" s="90"/>
      <c r="L21" s="81"/>
      <c r="M21" s="65"/>
      <c r="N21" s="65" t="s">
        <v>1682</v>
      </c>
      <c r="O21" s="58">
        <v>0.3</v>
      </c>
      <c r="P21" s="86">
        <v>705</v>
      </c>
      <c r="Q21" s="76"/>
      <c r="R21" s="55"/>
      <c r="S21" s="55" t="s">
        <v>1656</v>
      </c>
      <c r="T21" s="89"/>
    </row>
    <row r="22" spans="1:20" x14ac:dyDescent="0.2">
      <c r="B22" s="77"/>
      <c r="C22" s="52"/>
      <c r="D22" s="52" t="s">
        <v>73</v>
      </c>
      <c r="E22" s="58">
        <v>0.14000000000000001</v>
      </c>
      <c r="F22" s="90"/>
      <c r="G22" s="81"/>
      <c r="H22" s="65"/>
      <c r="I22" s="65" t="s">
        <v>1683</v>
      </c>
      <c r="J22" s="58">
        <v>0.51</v>
      </c>
      <c r="K22" s="90">
        <v>1003</v>
      </c>
      <c r="L22" s="81"/>
      <c r="M22" s="65"/>
      <c r="N22" s="65"/>
      <c r="O22" s="99"/>
      <c r="P22" s="86"/>
      <c r="Q22" s="77"/>
      <c r="R22" s="52"/>
      <c r="S22" s="52" t="s">
        <v>556</v>
      </c>
      <c r="T22" s="86">
        <v>803</v>
      </c>
    </row>
    <row r="23" spans="1:20" x14ac:dyDescent="0.2">
      <c r="B23" s="77"/>
      <c r="C23" s="52"/>
      <c r="D23" s="52"/>
      <c r="E23" s="58"/>
      <c r="F23" s="90"/>
      <c r="G23" s="81"/>
      <c r="H23" s="65"/>
      <c r="I23" s="65"/>
      <c r="J23" s="58"/>
      <c r="K23" s="90"/>
      <c r="L23" s="81"/>
      <c r="M23" s="65"/>
      <c r="N23" s="65"/>
      <c r="O23" s="58"/>
      <c r="P23" s="86"/>
      <c r="Q23" s="77"/>
      <c r="R23" s="52"/>
      <c r="S23" s="52"/>
      <c r="T23" s="86"/>
    </row>
    <row r="24" spans="1:20" x14ac:dyDescent="0.2">
      <c r="B24" s="77"/>
      <c r="C24" s="52"/>
      <c r="D24" s="52" t="s">
        <v>1684</v>
      </c>
      <c r="E24" s="58">
        <v>0.54</v>
      </c>
      <c r="F24" s="90"/>
      <c r="G24" s="81"/>
      <c r="H24" s="65"/>
      <c r="I24" s="65" t="s">
        <v>1882</v>
      </c>
      <c r="J24" s="58">
        <v>0.1</v>
      </c>
      <c r="K24" s="90">
        <v>100</v>
      </c>
      <c r="L24" s="81"/>
      <c r="M24" s="65"/>
      <c r="N24" s="65" t="s">
        <v>1883</v>
      </c>
      <c r="O24" s="58">
        <v>0.1</v>
      </c>
      <c r="P24" s="90">
        <v>100</v>
      </c>
      <c r="Q24" s="77"/>
      <c r="R24" s="52"/>
      <c r="S24" s="52"/>
      <c r="T24" s="86"/>
    </row>
    <row r="25" spans="1:20" x14ac:dyDescent="0.2">
      <c r="A25" s="20" t="s">
        <v>991</v>
      </c>
      <c r="B25" s="78"/>
      <c r="C25" s="59"/>
      <c r="D25" s="59"/>
      <c r="E25" s="61"/>
      <c r="F25" s="91"/>
      <c r="G25" s="82"/>
      <c r="H25" s="66"/>
      <c r="I25" s="66" t="s">
        <v>1900</v>
      </c>
      <c r="J25" s="61">
        <v>0.6</v>
      </c>
      <c r="K25" s="91"/>
      <c r="L25" s="82"/>
      <c r="M25" s="66"/>
      <c r="N25" s="66" t="s">
        <v>1014</v>
      </c>
      <c r="O25" s="61">
        <v>0.55000000000000004</v>
      </c>
      <c r="P25" s="87"/>
      <c r="Q25" s="78"/>
      <c r="R25" s="59"/>
      <c r="S25" s="59"/>
      <c r="T25" s="87"/>
    </row>
    <row r="26" spans="1:20" ht="13.9" customHeight="1" x14ac:dyDescent="0.2">
      <c r="A26" s="20"/>
      <c r="B26" s="79"/>
      <c r="C26" s="62"/>
      <c r="D26" s="62"/>
      <c r="E26" s="64"/>
      <c r="F26" s="92"/>
      <c r="G26" s="83"/>
      <c r="H26" s="67"/>
      <c r="I26" s="67" t="s">
        <v>1685</v>
      </c>
      <c r="J26" s="64">
        <v>0.6</v>
      </c>
      <c r="K26" s="92"/>
      <c r="L26" s="83"/>
      <c r="M26" s="67"/>
      <c r="N26" s="67" t="s">
        <v>1686</v>
      </c>
      <c r="O26" s="64">
        <v>0.8</v>
      </c>
      <c r="P26" s="88"/>
      <c r="Q26" s="79"/>
      <c r="R26" s="62"/>
      <c r="S26" s="62"/>
      <c r="T26" s="88"/>
    </row>
    <row r="27" spans="1:20" x14ac:dyDescent="0.2">
      <c r="B27" s="76"/>
      <c r="C27" s="55"/>
      <c r="D27" s="55" t="s">
        <v>1661</v>
      </c>
      <c r="E27" s="70">
        <v>1</v>
      </c>
      <c r="F27" s="89"/>
      <c r="G27" s="76"/>
      <c r="H27" s="55"/>
      <c r="I27" s="55" t="s">
        <v>1661</v>
      </c>
      <c r="J27" s="70">
        <v>1</v>
      </c>
      <c r="K27" s="89"/>
      <c r="L27" s="84"/>
      <c r="M27" s="68"/>
      <c r="N27" s="68" t="s">
        <v>1687</v>
      </c>
      <c r="O27" s="71">
        <v>0.3</v>
      </c>
      <c r="P27" s="93"/>
      <c r="Q27" s="76"/>
      <c r="R27" s="55"/>
      <c r="S27" s="55" t="s">
        <v>1655</v>
      </c>
      <c r="T27" s="89"/>
    </row>
    <row r="28" spans="1:20" x14ac:dyDescent="0.2">
      <c r="A28" s="1" t="s">
        <v>1688</v>
      </c>
      <c r="B28" s="77"/>
      <c r="C28" s="52"/>
      <c r="D28" s="52" t="s">
        <v>1890</v>
      </c>
      <c r="E28" s="58">
        <v>0.2</v>
      </c>
      <c r="F28" s="90">
        <v>101</v>
      </c>
      <c r="G28" s="81"/>
      <c r="H28" s="65"/>
      <c r="I28" s="65" t="s">
        <v>1689</v>
      </c>
      <c r="J28" s="58">
        <v>0.05</v>
      </c>
      <c r="K28" s="90">
        <v>206</v>
      </c>
      <c r="L28" s="81"/>
      <c r="M28" s="65"/>
      <c r="N28" s="65" t="s">
        <v>1690</v>
      </c>
      <c r="O28" s="58">
        <v>0.2</v>
      </c>
      <c r="P28" s="86">
        <v>219</v>
      </c>
      <c r="Q28" s="77"/>
      <c r="R28" s="52"/>
      <c r="S28" s="52" t="s">
        <v>1691</v>
      </c>
      <c r="T28" s="86">
        <v>420</v>
      </c>
    </row>
    <row r="29" spans="1:20" x14ac:dyDescent="0.2">
      <c r="A29" s="34">
        <f>A18+1</f>
        <v>43285</v>
      </c>
      <c r="B29" s="77"/>
      <c r="C29" s="52"/>
      <c r="D29" s="52" t="s">
        <v>1891</v>
      </c>
      <c r="E29" s="58">
        <v>0.2</v>
      </c>
      <c r="F29" s="90">
        <v>102</v>
      </c>
      <c r="G29" s="81" t="s">
        <v>1008</v>
      </c>
      <c r="H29" s="65"/>
      <c r="I29" s="65" t="s">
        <v>1692</v>
      </c>
      <c r="J29" s="58">
        <v>2.52</v>
      </c>
      <c r="K29" s="90">
        <v>420</v>
      </c>
      <c r="L29" s="81"/>
      <c r="M29" s="65"/>
      <c r="N29" s="65" t="s">
        <v>1693</v>
      </c>
      <c r="O29" s="58">
        <v>0.27</v>
      </c>
      <c r="P29" s="86">
        <v>512</v>
      </c>
      <c r="Q29" s="77"/>
      <c r="R29" s="52"/>
      <c r="S29" s="52"/>
      <c r="T29" s="86"/>
    </row>
    <row r="30" spans="1:20" x14ac:dyDescent="0.2">
      <c r="B30" s="77"/>
      <c r="C30" s="52"/>
      <c r="D30" s="52" t="s">
        <v>1904</v>
      </c>
      <c r="E30" s="58">
        <v>0.39</v>
      </c>
      <c r="F30" s="90"/>
      <c r="G30" s="81"/>
      <c r="H30" s="65"/>
      <c r="I30" s="65" t="s">
        <v>1694</v>
      </c>
      <c r="J30" s="58">
        <v>0.53</v>
      </c>
      <c r="K30" s="90">
        <v>503</v>
      </c>
      <c r="L30" s="81"/>
      <c r="M30" s="65"/>
      <c r="N30" s="65" t="s">
        <v>1695</v>
      </c>
      <c r="O30" s="58">
        <v>2.08</v>
      </c>
      <c r="P30" s="86">
        <v>906</v>
      </c>
      <c r="Q30" s="77"/>
      <c r="R30" s="52"/>
      <c r="S30" s="97"/>
      <c r="T30" s="86"/>
    </row>
    <row r="31" spans="1:20" x14ac:dyDescent="0.2">
      <c r="B31" s="77"/>
      <c r="C31" s="52"/>
      <c r="D31" s="52" t="s">
        <v>1696</v>
      </c>
      <c r="E31" s="58">
        <v>0.44</v>
      </c>
      <c r="F31" s="90"/>
      <c r="G31" s="81"/>
      <c r="H31" s="65"/>
      <c r="I31" s="65" t="s">
        <v>659</v>
      </c>
      <c r="J31" s="58">
        <v>0.5</v>
      </c>
      <c r="K31" s="90">
        <v>604</v>
      </c>
      <c r="L31" s="81"/>
      <c r="M31" s="65"/>
      <c r="N31" s="65"/>
      <c r="O31" s="58"/>
      <c r="P31" s="86"/>
      <c r="Q31" s="77"/>
      <c r="R31" s="52"/>
      <c r="S31" s="52"/>
      <c r="T31" s="86"/>
    </row>
    <row r="32" spans="1:20" x14ac:dyDescent="0.2">
      <c r="A32" s="19">
        <f>SUM(O28:O37)*O27+SUM(J28:J37)*J27+SUM(E28:E37)*E27</f>
        <v>8.0579999999999998</v>
      </c>
      <c r="B32" s="77"/>
      <c r="C32" s="52"/>
      <c r="D32" s="52" t="s">
        <v>1892</v>
      </c>
      <c r="E32" s="58">
        <v>0.17</v>
      </c>
      <c r="F32" s="90"/>
      <c r="G32" s="81"/>
      <c r="H32" s="65"/>
      <c r="I32" s="65"/>
      <c r="J32" s="58"/>
      <c r="K32" s="90"/>
      <c r="L32" s="81"/>
      <c r="M32" s="65"/>
      <c r="N32" s="65" t="s">
        <v>1668</v>
      </c>
      <c r="O32" s="58">
        <v>0.46</v>
      </c>
      <c r="P32" s="86"/>
      <c r="Q32" s="76"/>
      <c r="R32" s="55"/>
      <c r="S32" s="55" t="s">
        <v>1656</v>
      </c>
      <c r="T32" s="89"/>
    </row>
    <row r="33" spans="1:20" x14ac:dyDescent="0.2">
      <c r="B33" s="77"/>
      <c r="C33" s="52"/>
      <c r="D33" s="52" t="s">
        <v>73</v>
      </c>
      <c r="E33" s="58">
        <v>0.14000000000000001</v>
      </c>
      <c r="F33" s="90"/>
      <c r="G33" s="81"/>
      <c r="H33" s="65"/>
      <c r="I33" s="65"/>
      <c r="J33" s="58"/>
      <c r="K33" s="90"/>
      <c r="L33" s="81"/>
      <c r="M33" s="65"/>
      <c r="N33" s="65" t="s">
        <v>1697</v>
      </c>
      <c r="O33" s="58">
        <v>0.05</v>
      </c>
      <c r="P33" s="86"/>
      <c r="Q33" s="77"/>
      <c r="R33" s="52"/>
      <c r="S33" s="52" t="s">
        <v>1693</v>
      </c>
      <c r="T33" s="86">
        <v>512</v>
      </c>
    </row>
    <row r="34" spans="1:20" x14ac:dyDescent="0.2">
      <c r="B34" s="77"/>
      <c r="C34" s="52"/>
      <c r="D34" s="52"/>
      <c r="E34" s="58"/>
      <c r="F34" s="90"/>
      <c r="G34" s="81"/>
      <c r="H34" s="65"/>
      <c r="I34" s="65"/>
      <c r="J34" s="58"/>
      <c r="K34" s="90"/>
      <c r="L34" s="81"/>
      <c r="M34" s="65"/>
      <c r="N34" s="65"/>
      <c r="O34" s="58"/>
      <c r="P34" s="86"/>
      <c r="Q34" s="77"/>
      <c r="R34" s="52"/>
      <c r="S34" s="52" t="s">
        <v>1242</v>
      </c>
      <c r="T34" s="86"/>
    </row>
    <row r="35" spans="1:20" x14ac:dyDescent="0.2">
      <c r="B35" s="77"/>
      <c r="C35" s="52"/>
      <c r="D35" s="52" t="s">
        <v>1698</v>
      </c>
      <c r="E35" s="58">
        <v>0.6</v>
      </c>
      <c r="F35" s="90"/>
      <c r="G35" s="81"/>
      <c r="H35" s="65"/>
      <c r="I35" s="65" t="s">
        <v>1885</v>
      </c>
      <c r="J35" s="58">
        <v>0.1</v>
      </c>
      <c r="K35" s="90">
        <v>100</v>
      </c>
      <c r="L35" s="81"/>
      <c r="M35" s="65"/>
      <c r="N35" s="65" t="s">
        <v>1886</v>
      </c>
      <c r="O35" s="58">
        <v>0.1</v>
      </c>
      <c r="P35" s="90">
        <v>100</v>
      </c>
      <c r="Q35" s="77"/>
      <c r="R35" s="52"/>
      <c r="S35" s="52"/>
      <c r="T35" s="86"/>
    </row>
    <row r="36" spans="1:20" x14ac:dyDescent="0.2">
      <c r="A36" s="20" t="s">
        <v>991</v>
      </c>
      <c r="B36" s="78"/>
      <c r="C36" s="59"/>
      <c r="D36" s="59"/>
      <c r="E36" s="61"/>
      <c r="F36" s="91"/>
      <c r="G36" s="82"/>
      <c r="H36" s="66"/>
      <c r="I36" s="66" t="s">
        <v>1898</v>
      </c>
      <c r="J36" s="61">
        <v>0.2</v>
      </c>
      <c r="K36" s="91"/>
      <c r="L36" s="82"/>
      <c r="M36" s="66"/>
      <c r="N36" s="66" t="s">
        <v>1018</v>
      </c>
      <c r="O36" s="61">
        <v>0.4</v>
      </c>
      <c r="P36" s="87"/>
      <c r="Q36" s="78"/>
      <c r="R36" s="59"/>
      <c r="S36" s="59"/>
      <c r="T36" s="87"/>
    </row>
    <row r="37" spans="1:20" ht="13.9" customHeight="1" x14ac:dyDescent="0.2">
      <c r="A37" s="20"/>
      <c r="B37" s="79"/>
      <c r="C37" s="62"/>
      <c r="D37" s="62"/>
      <c r="E37" s="64"/>
      <c r="F37" s="92"/>
      <c r="G37" s="83"/>
      <c r="H37" s="67"/>
      <c r="I37" s="67" t="s">
        <v>1686</v>
      </c>
      <c r="J37" s="64">
        <v>0.8</v>
      </c>
      <c r="K37" s="92"/>
      <c r="L37" s="83"/>
      <c r="M37" s="67"/>
      <c r="N37" s="67" t="s">
        <v>1675</v>
      </c>
      <c r="O37" s="64">
        <v>0.5</v>
      </c>
      <c r="P37" s="88"/>
      <c r="Q37" s="79"/>
      <c r="R37" s="62"/>
      <c r="S37" s="62"/>
      <c r="T37" s="88"/>
    </row>
    <row r="38" spans="1:20" x14ac:dyDescent="0.2">
      <c r="B38" s="76"/>
      <c r="C38" s="55"/>
      <c r="D38" s="55" t="s">
        <v>1661</v>
      </c>
      <c r="E38" s="70">
        <v>1</v>
      </c>
      <c r="F38" s="89"/>
      <c r="G38" s="76"/>
      <c r="H38" s="55"/>
      <c r="I38" s="55" t="s">
        <v>1661</v>
      </c>
      <c r="J38" s="70">
        <v>1</v>
      </c>
      <c r="K38" s="89"/>
      <c r="L38" s="76"/>
      <c r="M38" s="55"/>
      <c r="N38" s="55" t="s">
        <v>1661</v>
      </c>
      <c r="O38" s="70">
        <v>1</v>
      </c>
      <c r="P38" s="89"/>
      <c r="Q38" s="76"/>
      <c r="R38" s="55"/>
      <c r="S38" s="55" t="s">
        <v>1655</v>
      </c>
      <c r="T38" s="89"/>
    </row>
    <row r="39" spans="1:20" x14ac:dyDescent="0.2">
      <c r="A39" s="1" t="s">
        <v>1699</v>
      </c>
      <c r="B39" s="77"/>
      <c r="C39" s="52"/>
      <c r="D39" s="52" t="s">
        <v>1890</v>
      </c>
      <c r="E39" s="58">
        <v>0.2</v>
      </c>
      <c r="F39" s="90">
        <v>101</v>
      </c>
      <c r="G39" s="81"/>
      <c r="H39" s="65"/>
      <c r="I39" s="65" t="s">
        <v>1700</v>
      </c>
      <c r="J39" s="58">
        <v>0.25</v>
      </c>
      <c r="K39" s="90">
        <v>214</v>
      </c>
      <c r="L39" s="81"/>
      <c r="M39" s="65"/>
      <c r="N39" s="65" t="s">
        <v>1701</v>
      </c>
      <c r="O39" s="58">
        <v>0.05</v>
      </c>
      <c r="P39" s="90">
        <v>206</v>
      </c>
      <c r="Q39" s="77"/>
      <c r="R39" s="52"/>
      <c r="S39" s="52" t="s">
        <v>1702</v>
      </c>
      <c r="T39" s="86">
        <v>501</v>
      </c>
    </row>
    <row r="40" spans="1:20" x14ac:dyDescent="0.2">
      <c r="A40" s="34">
        <f>A29+1</f>
        <v>43286</v>
      </c>
      <c r="B40" s="77"/>
      <c r="C40" s="52"/>
      <c r="D40" s="52" t="s">
        <v>1891</v>
      </c>
      <c r="E40" s="58">
        <v>0.2</v>
      </c>
      <c r="F40" s="90">
        <v>102</v>
      </c>
      <c r="G40" s="81" t="s">
        <v>1008</v>
      </c>
      <c r="H40" s="65"/>
      <c r="I40" s="65" t="s">
        <v>335</v>
      </c>
      <c r="J40" s="58">
        <v>2.91</v>
      </c>
      <c r="K40" s="90">
        <v>412</v>
      </c>
      <c r="L40" s="81"/>
      <c r="M40" s="65"/>
      <c r="N40" s="65" t="s">
        <v>1703</v>
      </c>
      <c r="O40" s="58">
        <v>2.61</v>
      </c>
      <c r="P40" s="86">
        <v>817</v>
      </c>
      <c r="Q40" s="77"/>
      <c r="R40" s="52"/>
      <c r="S40" s="52" t="s">
        <v>1704</v>
      </c>
      <c r="T40" s="86"/>
    </row>
    <row r="41" spans="1:20" x14ac:dyDescent="0.2">
      <c r="B41" s="77"/>
      <c r="C41" s="52"/>
      <c r="D41" s="52" t="s">
        <v>1903</v>
      </c>
      <c r="E41" s="58">
        <v>0.39</v>
      </c>
      <c r="F41" s="90"/>
      <c r="G41" s="81"/>
      <c r="H41" s="65"/>
      <c r="I41" s="65" t="s">
        <v>1705</v>
      </c>
      <c r="J41" s="58">
        <v>0.73</v>
      </c>
      <c r="K41" s="90">
        <v>501</v>
      </c>
      <c r="L41" s="81"/>
      <c r="M41" s="65"/>
      <c r="N41" s="65"/>
      <c r="O41" s="58"/>
      <c r="P41" s="86"/>
      <c r="Q41" s="77"/>
      <c r="R41" s="52"/>
      <c r="S41" s="52"/>
      <c r="T41" s="86"/>
    </row>
    <row r="42" spans="1:20" x14ac:dyDescent="0.2">
      <c r="B42" s="77"/>
      <c r="C42" s="52"/>
      <c r="D42" s="52" t="s">
        <v>1681</v>
      </c>
      <c r="E42" s="58">
        <v>0.44</v>
      </c>
      <c r="F42" s="90"/>
      <c r="G42" s="81"/>
      <c r="H42" s="65"/>
      <c r="I42" s="65" t="s">
        <v>682</v>
      </c>
      <c r="J42" s="58">
        <v>0.73</v>
      </c>
      <c r="K42" s="90">
        <v>604</v>
      </c>
      <c r="L42" s="81"/>
      <c r="M42" s="65"/>
      <c r="N42" s="65"/>
      <c r="O42" s="58"/>
      <c r="P42" s="86"/>
      <c r="Q42" s="77"/>
      <c r="R42" s="52"/>
      <c r="S42" s="52"/>
      <c r="T42" s="86"/>
    </row>
    <row r="43" spans="1:20" x14ac:dyDescent="0.2">
      <c r="A43" s="19">
        <f>SUM(O39:O48)*O38+SUM(J39:J48)*J38+SUM(E39:E48)*E38</f>
        <v>12.23</v>
      </c>
      <c r="B43" s="77"/>
      <c r="C43" s="52"/>
      <c r="D43" s="52" t="s">
        <v>1892</v>
      </c>
      <c r="E43" s="58">
        <v>0.17</v>
      </c>
      <c r="F43" s="90"/>
      <c r="G43" s="81"/>
      <c r="H43" s="65"/>
      <c r="I43" s="65"/>
      <c r="J43" s="58"/>
      <c r="K43" s="90"/>
      <c r="L43" s="81"/>
      <c r="M43" s="65"/>
      <c r="N43" s="65"/>
      <c r="O43" s="58"/>
      <c r="P43" s="86"/>
      <c r="Q43" s="76"/>
      <c r="R43" s="55"/>
      <c r="S43" s="55" t="s">
        <v>1656</v>
      </c>
      <c r="T43" s="89"/>
    </row>
    <row r="44" spans="1:20" x14ac:dyDescent="0.2">
      <c r="B44" s="77"/>
      <c r="C44" s="52"/>
      <c r="D44" s="52" t="s">
        <v>73</v>
      </c>
      <c r="E44" s="58">
        <v>0.14000000000000001</v>
      </c>
      <c r="F44" s="90"/>
      <c r="G44" s="81"/>
      <c r="H44" s="65"/>
      <c r="I44" s="65"/>
      <c r="J44" s="58"/>
      <c r="K44" s="90"/>
      <c r="L44" s="81"/>
      <c r="M44" s="65"/>
      <c r="N44" s="65" t="s">
        <v>1706</v>
      </c>
      <c r="O44" s="58">
        <v>0.86</v>
      </c>
      <c r="P44" s="86"/>
      <c r="Q44" s="77"/>
      <c r="R44" s="52"/>
      <c r="S44" s="52" t="s">
        <v>1703</v>
      </c>
      <c r="T44" s="86"/>
    </row>
    <row r="45" spans="1:20" x14ac:dyDescent="0.2">
      <c r="B45" s="77"/>
      <c r="C45" s="52"/>
      <c r="D45" s="52"/>
      <c r="E45" s="58"/>
      <c r="F45" s="90"/>
      <c r="G45" s="81"/>
      <c r="H45" s="65"/>
      <c r="I45" s="65"/>
      <c r="J45" s="58"/>
      <c r="K45" s="90"/>
      <c r="L45" s="81"/>
      <c r="M45" s="65"/>
      <c r="N45" s="65"/>
      <c r="O45" s="58"/>
      <c r="P45" s="86"/>
      <c r="Q45" s="77"/>
      <c r="R45" s="52"/>
      <c r="S45" s="52"/>
      <c r="T45" s="86"/>
    </row>
    <row r="46" spans="1:20" x14ac:dyDescent="0.2">
      <c r="B46" s="77"/>
      <c r="C46" s="52"/>
      <c r="D46" s="52" t="s">
        <v>1022</v>
      </c>
      <c r="E46" s="58">
        <v>0.5</v>
      </c>
      <c r="F46" s="90">
        <v>804</v>
      </c>
      <c r="G46" s="81"/>
      <c r="H46" s="65"/>
      <c r="I46" s="65" t="s">
        <v>1707</v>
      </c>
      <c r="J46" s="58">
        <v>0.1</v>
      </c>
      <c r="K46" s="90">
        <v>100</v>
      </c>
      <c r="L46" s="81"/>
      <c r="M46" s="65"/>
      <c r="N46" s="65" t="s">
        <v>1707</v>
      </c>
      <c r="O46" s="58">
        <v>0.1</v>
      </c>
      <c r="P46" s="90">
        <v>100</v>
      </c>
      <c r="Q46" s="77"/>
      <c r="R46" s="52"/>
      <c r="S46" s="52"/>
      <c r="T46" s="86"/>
    </row>
    <row r="47" spans="1:20" x14ac:dyDescent="0.2">
      <c r="A47" s="20" t="s">
        <v>991</v>
      </c>
      <c r="B47" s="78"/>
      <c r="C47" s="59"/>
      <c r="D47" s="59"/>
      <c r="E47" s="61"/>
      <c r="F47" s="91"/>
      <c r="G47" s="82"/>
      <c r="H47" s="66"/>
      <c r="I47" s="66" t="s">
        <v>1024</v>
      </c>
      <c r="J47" s="61">
        <v>0.55000000000000004</v>
      </c>
      <c r="K47" s="91"/>
      <c r="L47" s="82"/>
      <c r="M47" s="66"/>
      <c r="N47" s="66" t="s">
        <v>1898</v>
      </c>
      <c r="O47" s="61">
        <v>0.2</v>
      </c>
      <c r="P47" s="87"/>
      <c r="Q47" s="78"/>
      <c r="R47" s="59"/>
      <c r="S47" s="59"/>
      <c r="T47" s="87"/>
    </row>
    <row r="48" spans="1:20" x14ac:dyDescent="0.2">
      <c r="A48" s="20"/>
      <c r="B48" s="79"/>
      <c r="C48" s="62"/>
      <c r="D48" s="62"/>
      <c r="E48" s="64"/>
      <c r="F48" s="92"/>
      <c r="G48" s="83"/>
      <c r="H48" s="67"/>
      <c r="I48" s="67" t="s">
        <v>1675</v>
      </c>
      <c r="J48" s="64">
        <v>0.5</v>
      </c>
      <c r="K48" s="92"/>
      <c r="L48" s="83"/>
      <c r="M48" s="67"/>
      <c r="N48" s="67" t="s">
        <v>1685</v>
      </c>
      <c r="O48" s="64">
        <v>0.6</v>
      </c>
      <c r="P48" s="88"/>
      <c r="Q48" s="79"/>
      <c r="R48" s="62"/>
      <c r="S48" s="62"/>
      <c r="T48" s="88"/>
    </row>
    <row r="49" spans="1:20" x14ac:dyDescent="0.2">
      <c r="B49" s="76"/>
      <c r="C49" s="55"/>
      <c r="D49" s="55" t="s">
        <v>1661</v>
      </c>
      <c r="E49" s="70">
        <v>1</v>
      </c>
      <c r="F49" s="89"/>
      <c r="G49" s="76"/>
      <c r="H49" s="55"/>
      <c r="I49" s="55" t="s">
        <v>1661</v>
      </c>
      <c r="J49" s="70">
        <v>1</v>
      </c>
      <c r="K49" s="89"/>
      <c r="L49" s="76"/>
      <c r="M49" s="55"/>
      <c r="N49" s="55" t="s">
        <v>1708</v>
      </c>
      <c r="O49" s="70">
        <v>0.75</v>
      </c>
      <c r="P49" s="89"/>
      <c r="Q49" s="76"/>
      <c r="R49" s="55"/>
      <c r="S49" s="55" t="s">
        <v>1655</v>
      </c>
      <c r="T49" s="89"/>
    </row>
    <row r="50" spans="1:20" x14ac:dyDescent="0.2">
      <c r="A50" s="1" t="s">
        <v>1709</v>
      </c>
      <c r="B50" s="77"/>
      <c r="C50" s="52"/>
      <c r="D50" s="52" t="s">
        <v>1890</v>
      </c>
      <c r="E50" s="58">
        <v>0.2</v>
      </c>
      <c r="F50" s="90">
        <v>101</v>
      </c>
      <c r="G50" s="81"/>
      <c r="H50" s="65"/>
      <c r="I50" s="65" t="s">
        <v>1710</v>
      </c>
      <c r="J50" s="58">
        <v>0.05</v>
      </c>
      <c r="K50" s="90">
        <v>206</v>
      </c>
      <c r="L50" s="81"/>
      <c r="M50" s="65"/>
      <c r="N50" s="65" t="s">
        <v>1711</v>
      </c>
      <c r="O50" s="58">
        <v>0.12</v>
      </c>
      <c r="P50" s="86">
        <v>207</v>
      </c>
      <c r="Q50" s="77"/>
      <c r="R50" s="52"/>
      <c r="S50" s="52" t="s">
        <v>1905</v>
      </c>
      <c r="T50" s="86">
        <v>414</v>
      </c>
    </row>
    <row r="51" spans="1:20" x14ac:dyDescent="0.2">
      <c r="A51" s="34">
        <f>A40+1</f>
        <v>43287</v>
      </c>
      <c r="B51" s="77"/>
      <c r="C51" s="52"/>
      <c r="D51" s="52" t="s">
        <v>1891</v>
      </c>
      <c r="E51" s="58">
        <v>0.2</v>
      </c>
      <c r="F51" s="90">
        <v>102</v>
      </c>
      <c r="G51" s="81" t="s">
        <v>1008</v>
      </c>
      <c r="H51" s="65"/>
      <c r="I51" s="65" t="s">
        <v>1712</v>
      </c>
      <c r="J51" s="58">
        <v>1.9</v>
      </c>
      <c r="K51" s="90">
        <v>451</v>
      </c>
      <c r="L51" s="81"/>
      <c r="M51" s="65"/>
      <c r="N51" s="65" t="s">
        <v>953</v>
      </c>
      <c r="O51" s="58">
        <v>3.09</v>
      </c>
      <c r="P51" s="86">
        <v>813</v>
      </c>
      <c r="Q51" s="77"/>
      <c r="R51" s="52"/>
      <c r="S51" s="52"/>
      <c r="T51" s="86"/>
    </row>
    <row r="52" spans="1:20" x14ac:dyDescent="0.2">
      <c r="B52" s="77"/>
      <c r="C52" s="52"/>
      <c r="D52" s="52" t="s">
        <v>1903</v>
      </c>
      <c r="E52" s="58">
        <v>0.39</v>
      </c>
      <c r="F52" s="90"/>
      <c r="G52" s="81"/>
      <c r="H52" s="65"/>
      <c r="I52" s="65" t="s">
        <v>1713</v>
      </c>
      <c r="J52" s="58"/>
      <c r="K52" s="90"/>
      <c r="L52" s="81"/>
      <c r="M52" s="65"/>
      <c r="N52" s="65" t="s">
        <v>1714</v>
      </c>
      <c r="O52" s="58">
        <v>0.27</v>
      </c>
      <c r="P52" s="86">
        <v>704</v>
      </c>
      <c r="Q52" s="77"/>
      <c r="R52" s="52"/>
      <c r="S52" s="52"/>
      <c r="T52" s="86"/>
    </row>
    <row r="53" spans="1:20" x14ac:dyDescent="0.2">
      <c r="B53" s="77"/>
      <c r="C53" s="52"/>
      <c r="D53" s="52" t="s">
        <v>1696</v>
      </c>
      <c r="E53" s="58">
        <v>0.44</v>
      </c>
      <c r="F53" s="90"/>
      <c r="G53" s="81"/>
      <c r="H53" s="65"/>
      <c r="I53" s="65" t="s">
        <v>578</v>
      </c>
      <c r="J53" s="58">
        <v>0.68</v>
      </c>
      <c r="K53" s="90">
        <v>509</v>
      </c>
      <c r="L53" s="81"/>
      <c r="M53" s="65"/>
      <c r="N53" s="65" t="s">
        <v>1715</v>
      </c>
      <c r="O53" s="58">
        <v>0.15</v>
      </c>
      <c r="P53" s="86">
        <v>713</v>
      </c>
      <c r="Q53" s="77"/>
      <c r="R53" s="52"/>
      <c r="S53" s="52"/>
      <c r="T53" s="86"/>
    </row>
    <row r="54" spans="1:20" x14ac:dyDescent="0.2">
      <c r="A54" s="19">
        <f>SUM(O50:O59)*O49+SUM(J50:J59)*J49+SUM(E50:E59)*E49</f>
        <v>11.127499999999998</v>
      </c>
      <c r="B54" s="77"/>
      <c r="C54" s="52"/>
      <c r="D54" s="52" t="s">
        <v>1892</v>
      </c>
      <c r="E54" s="58">
        <v>0.17</v>
      </c>
      <c r="F54" s="90"/>
      <c r="G54" s="81"/>
      <c r="H54" s="65"/>
      <c r="I54" s="65" t="s">
        <v>685</v>
      </c>
      <c r="J54" s="58">
        <v>0.75</v>
      </c>
      <c r="K54" s="90">
        <v>604</v>
      </c>
      <c r="L54" s="81"/>
      <c r="M54" s="65"/>
      <c r="N54" s="65" t="s">
        <v>1716</v>
      </c>
      <c r="O54" s="58">
        <v>0.15</v>
      </c>
      <c r="P54" s="86"/>
      <c r="Q54" s="76"/>
      <c r="R54" s="55"/>
      <c r="S54" s="55" t="s">
        <v>1656</v>
      </c>
      <c r="T54" s="89"/>
    </row>
    <row r="55" spans="1:20" x14ac:dyDescent="0.2">
      <c r="B55" s="77"/>
      <c r="C55" s="52"/>
      <c r="D55" s="52" t="s">
        <v>73</v>
      </c>
      <c r="E55" s="58">
        <v>0.14000000000000001</v>
      </c>
      <c r="F55" s="90"/>
      <c r="G55" s="81"/>
      <c r="H55" s="65"/>
      <c r="I55" s="65"/>
      <c r="J55" s="58"/>
      <c r="K55" s="90"/>
      <c r="L55" s="81"/>
      <c r="M55" s="65"/>
      <c r="N55" s="65" t="s">
        <v>1697</v>
      </c>
      <c r="O55" s="58">
        <v>0.05</v>
      </c>
      <c r="P55" s="86"/>
      <c r="Q55" s="77"/>
      <c r="R55" s="52"/>
      <c r="S55" s="52" t="s">
        <v>953</v>
      </c>
      <c r="T55" s="86">
        <v>813</v>
      </c>
    </row>
    <row r="56" spans="1:20" x14ac:dyDescent="0.2">
      <c r="B56" s="77"/>
      <c r="C56" s="52"/>
      <c r="D56" s="52"/>
      <c r="E56" s="58"/>
      <c r="F56" s="90"/>
      <c r="G56" s="81"/>
      <c r="H56" s="65"/>
      <c r="I56" s="65" t="s">
        <v>859</v>
      </c>
      <c r="J56" s="58">
        <v>0.51</v>
      </c>
      <c r="K56" s="90">
        <v>1006</v>
      </c>
      <c r="L56" s="81"/>
      <c r="M56" s="65"/>
      <c r="N56" s="65"/>
      <c r="O56" s="58"/>
      <c r="P56" s="86"/>
      <c r="Q56" s="77"/>
      <c r="R56" s="52"/>
      <c r="S56" s="52"/>
      <c r="T56" s="86"/>
    </row>
    <row r="57" spans="1:20" x14ac:dyDescent="0.2">
      <c r="B57" s="77"/>
      <c r="C57" s="52"/>
      <c r="D57" s="52" t="s">
        <v>1717</v>
      </c>
      <c r="E57" s="58">
        <v>0.5</v>
      </c>
      <c r="F57" s="90"/>
      <c r="G57" s="81"/>
      <c r="H57" s="65"/>
      <c r="I57" s="65" t="s">
        <v>1885</v>
      </c>
      <c r="J57" s="58">
        <v>0.1</v>
      </c>
      <c r="K57" s="90">
        <v>100</v>
      </c>
      <c r="L57" s="81"/>
      <c r="M57" s="65"/>
      <c r="N57" s="65" t="s">
        <v>1885</v>
      </c>
      <c r="O57" s="58">
        <v>0.1</v>
      </c>
      <c r="P57" s="90">
        <v>100</v>
      </c>
      <c r="Q57" s="77"/>
      <c r="R57" s="52"/>
      <c r="S57" s="52"/>
      <c r="T57" s="86"/>
    </row>
    <row r="58" spans="1:20" x14ac:dyDescent="0.2">
      <c r="A58" s="20" t="s">
        <v>991</v>
      </c>
      <c r="B58" s="78"/>
      <c r="C58" s="59"/>
      <c r="D58" s="59"/>
      <c r="E58" s="61"/>
      <c r="F58" s="91"/>
      <c r="G58" s="82"/>
      <c r="H58" s="66"/>
      <c r="I58" s="66" t="s">
        <v>1030</v>
      </c>
      <c r="J58" s="61">
        <v>0.6</v>
      </c>
      <c r="K58" s="91"/>
      <c r="L58" s="82"/>
      <c r="M58" s="66"/>
      <c r="N58" s="66" t="s">
        <v>1718</v>
      </c>
      <c r="O58" s="61">
        <v>0.6</v>
      </c>
      <c r="P58" s="87"/>
      <c r="Q58" s="78"/>
      <c r="R58" s="59"/>
      <c r="S58" s="59"/>
      <c r="T58" s="87"/>
    </row>
    <row r="59" spans="1:20" x14ac:dyDescent="0.2">
      <c r="A59" s="20"/>
      <c r="B59" s="79"/>
      <c r="C59" s="62"/>
      <c r="D59" s="62"/>
      <c r="E59" s="64"/>
      <c r="F59" s="92"/>
      <c r="G59" s="83"/>
      <c r="H59" s="67"/>
      <c r="I59" s="67" t="s">
        <v>1719</v>
      </c>
      <c r="J59" s="64">
        <v>0.5</v>
      </c>
      <c r="K59" s="92"/>
      <c r="L59" s="83"/>
      <c r="M59" s="67"/>
      <c r="N59" s="67" t="s">
        <v>1686</v>
      </c>
      <c r="O59" s="64">
        <v>0.8</v>
      </c>
      <c r="P59" s="88"/>
      <c r="Q59" s="79"/>
      <c r="R59" s="62"/>
      <c r="S59" s="62"/>
      <c r="T59" s="88"/>
    </row>
    <row r="60" spans="1:20" x14ac:dyDescent="0.2">
      <c r="B60" s="76"/>
      <c r="C60" s="55"/>
      <c r="D60" s="55" t="s">
        <v>1708</v>
      </c>
      <c r="E60" s="70">
        <v>0.75</v>
      </c>
      <c r="F60" s="89"/>
      <c r="G60" s="76"/>
      <c r="H60" s="55"/>
      <c r="I60" s="55" t="s">
        <v>1720</v>
      </c>
      <c r="J60" s="70">
        <v>0.1</v>
      </c>
      <c r="K60" s="89"/>
      <c r="L60" s="76"/>
      <c r="M60" s="55"/>
      <c r="N60" s="55" t="s">
        <v>1720</v>
      </c>
      <c r="O60" s="70">
        <v>0.1</v>
      </c>
      <c r="P60" s="89"/>
      <c r="Q60" s="76"/>
      <c r="R60" s="55"/>
      <c r="S60" s="55" t="s">
        <v>1655</v>
      </c>
      <c r="T60" s="89"/>
    </row>
    <row r="61" spans="1:20" x14ac:dyDescent="0.2">
      <c r="A61" s="1" t="s">
        <v>1721</v>
      </c>
      <c r="B61" s="77"/>
      <c r="C61" s="52"/>
      <c r="D61" s="52" t="s">
        <v>1890</v>
      </c>
      <c r="E61" s="57">
        <v>0.2</v>
      </c>
      <c r="F61" s="90">
        <v>101</v>
      </c>
      <c r="G61" s="81" t="s">
        <v>1008</v>
      </c>
      <c r="H61" s="65"/>
      <c r="I61" s="65" t="s">
        <v>1722</v>
      </c>
      <c r="J61" s="58">
        <v>3.24</v>
      </c>
      <c r="K61" s="90"/>
      <c r="L61" s="81"/>
      <c r="M61" s="65"/>
      <c r="N61" s="65" t="s">
        <v>1723</v>
      </c>
      <c r="O61" s="58">
        <v>4.1399999999999997</v>
      </c>
      <c r="P61" s="86">
        <v>808</v>
      </c>
      <c r="Q61" s="77"/>
      <c r="R61" s="52"/>
      <c r="S61" s="52" t="s">
        <v>1906</v>
      </c>
      <c r="T61" s="86"/>
    </row>
    <row r="62" spans="1:20" x14ac:dyDescent="0.2">
      <c r="A62" s="34">
        <f>A51+1</f>
        <v>43288</v>
      </c>
      <c r="B62" s="77"/>
      <c r="C62" s="52"/>
      <c r="D62" s="52" t="s">
        <v>1891</v>
      </c>
      <c r="E62" s="57">
        <v>0.2</v>
      </c>
      <c r="F62" s="90">
        <v>102</v>
      </c>
      <c r="G62" s="81"/>
      <c r="H62" s="65"/>
      <c r="I62" s="65" t="s">
        <v>1724</v>
      </c>
      <c r="J62" s="58"/>
      <c r="K62" s="90"/>
      <c r="L62" s="81"/>
      <c r="M62" s="65"/>
      <c r="N62" s="65" t="s">
        <v>1682</v>
      </c>
      <c r="O62" s="58">
        <v>0.3</v>
      </c>
      <c r="P62" s="86">
        <v>705</v>
      </c>
      <c r="Q62" s="77"/>
      <c r="R62" s="52"/>
      <c r="S62" s="52"/>
      <c r="T62" s="86"/>
    </row>
    <row r="63" spans="1:20" x14ac:dyDescent="0.2">
      <c r="B63" s="77"/>
      <c r="C63" s="52"/>
      <c r="D63" s="52" t="s">
        <v>1725</v>
      </c>
      <c r="E63" s="57">
        <v>1.35</v>
      </c>
      <c r="F63" s="90"/>
      <c r="G63" s="81"/>
      <c r="H63" s="65"/>
      <c r="I63" s="65" t="s">
        <v>554</v>
      </c>
      <c r="J63" s="58">
        <v>0.96</v>
      </c>
      <c r="K63" s="90">
        <v>500</v>
      </c>
      <c r="L63" s="81"/>
      <c r="M63" s="65"/>
      <c r="N63" s="65" t="s">
        <v>1726</v>
      </c>
      <c r="O63" s="58">
        <v>0.25</v>
      </c>
      <c r="P63" s="86">
        <v>708</v>
      </c>
      <c r="Q63" s="77"/>
      <c r="R63" s="52"/>
      <c r="S63" s="52"/>
      <c r="T63" s="86"/>
    </row>
    <row r="64" spans="1:20" x14ac:dyDescent="0.2">
      <c r="B64" s="77"/>
      <c r="C64" s="52"/>
      <c r="D64" s="52" t="s">
        <v>1696</v>
      </c>
      <c r="E64" s="57">
        <v>0.44</v>
      </c>
      <c r="F64" s="90"/>
      <c r="G64" s="81"/>
      <c r="H64" s="65"/>
      <c r="I64" s="65" t="s">
        <v>1727</v>
      </c>
      <c r="J64" s="58">
        <v>1.27</v>
      </c>
      <c r="K64" s="90">
        <v>603</v>
      </c>
      <c r="L64" s="81"/>
      <c r="M64" s="65"/>
      <c r="N64" s="65" t="s">
        <v>1716</v>
      </c>
      <c r="O64" s="58">
        <v>0.15</v>
      </c>
      <c r="P64" s="86"/>
      <c r="Q64" s="77"/>
      <c r="R64" s="52"/>
      <c r="S64" s="52"/>
      <c r="T64" s="86"/>
    </row>
    <row r="65" spans="1:20" x14ac:dyDescent="0.2">
      <c r="A65" s="19">
        <f>SUM(O61:O70)*O60+SUM(J61:J70)*J60+SUM(E61:E70)*E60</f>
        <v>3.4734999999999996</v>
      </c>
      <c r="B65" s="77"/>
      <c r="C65" s="52"/>
      <c r="D65" s="52" t="s">
        <v>1892</v>
      </c>
      <c r="E65" s="57">
        <v>0.17</v>
      </c>
      <c r="F65" s="90"/>
      <c r="G65" s="81"/>
      <c r="H65" s="65"/>
      <c r="I65" s="65"/>
      <c r="J65" s="58"/>
      <c r="K65" s="90"/>
      <c r="L65" s="81"/>
      <c r="M65" s="65"/>
      <c r="N65" s="65" t="s">
        <v>1697</v>
      </c>
      <c r="O65" s="58">
        <v>0.05</v>
      </c>
      <c r="P65" s="86"/>
      <c r="Q65" s="76"/>
      <c r="R65" s="55"/>
      <c r="S65" s="55" t="s">
        <v>1656</v>
      </c>
      <c r="T65" s="89"/>
    </row>
    <row r="66" spans="1:20" x14ac:dyDescent="0.2">
      <c r="B66" s="77"/>
      <c r="C66" s="52"/>
      <c r="D66" s="52" t="s">
        <v>73</v>
      </c>
      <c r="E66" s="57">
        <v>0.14000000000000001</v>
      </c>
      <c r="F66" s="90"/>
      <c r="G66" s="81"/>
      <c r="H66" s="65"/>
      <c r="I66" s="65"/>
      <c r="J66" s="58"/>
      <c r="K66" s="90"/>
      <c r="L66" s="81"/>
      <c r="M66" s="65"/>
      <c r="N66" s="65"/>
      <c r="O66" s="58"/>
      <c r="P66" s="86"/>
      <c r="Q66" s="77"/>
      <c r="R66" s="52"/>
      <c r="S66" s="52" t="s">
        <v>1728</v>
      </c>
      <c r="T66" s="86">
        <v>808</v>
      </c>
    </row>
    <row r="67" spans="1:20" x14ac:dyDescent="0.2">
      <c r="B67" s="77"/>
      <c r="C67" s="52"/>
      <c r="D67" s="52"/>
      <c r="E67" s="57"/>
      <c r="F67" s="90"/>
      <c r="G67" s="81"/>
      <c r="H67" s="65"/>
      <c r="I67" s="65"/>
      <c r="J67" s="58"/>
      <c r="K67" s="90"/>
      <c r="L67" s="81"/>
      <c r="M67" s="65"/>
      <c r="N67" s="65"/>
      <c r="O67" s="58"/>
      <c r="P67" s="86"/>
      <c r="Q67" s="77"/>
      <c r="R67" s="52"/>
      <c r="S67" s="52"/>
      <c r="T67" s="86"/>
    </row>
    <row r="68" spans="1:20" x14ac:dyDescent="0.2">
      <c r="B68" s="77"/>
      <c r="C68" s="52"/>
      <c r="D68" s="52" t="s">
        <v>1033</v>
      </c>
      <c r="E68" s="57">
        <v>0.51</v>
      </c>
      <c r="F68" s="90"/>
      <c r="G68" s="81"/>
      <c r="H68" s="65"/>
      <c r="I68" s="65" t="s">
        <v>1888</v>
      </c>
      <c r="J68" s="58">
        <v>0.1</v>
      </c>
      <c r="K68" s="90">
        <v>100</v>
      </c>
      <c r="L68" s="81"/>
      <c r="M68" s="65"/>
      <c r="N68" s="65" t="s">
        <v>1888</v>
      </c>
      <c r="O68" s="58">
        <v>0.1</v>
      </c>
      <c r="P68" s="90">
        <v>100</v>
      </c>
      <c r="Q68" s="77"/>
      <c r="R68" s="52"/>
      <c r="S68" s="52"/>
      <c r="T68" s="86"/>
    </row>
    <row r="69" spans="1:20" x14ac:dyDescent="0.2">
      <c r="A69" s="20" t="s">
        <v>991</v>
      </c>
      <c r="B69" s="78"/>
      <c r="C69" s="59"/>
      <c r="D69" s="59"/>
      <c r="E69" s="60"/>
      <c r="F69" s="91"/>
      <c r="G69" s="82"/>
      <c r="H69" s="66"/>
      <c r="I69" s="66" t="s">
        <v>1729</v>
      </c>
      <c r="J69" s="61">
        <v>0.35</v>
      </c>
      <c r="K69" s="91"/>
      <c r="L69" s="82"/>
      <c r="M69" s="66"/>
      <c r="N69" s="66" t="s">
        <v>1673</v>
      </c>
      <c r="O69" s="61">
        <v>0.15</v>
      </c>
      <c r="P69" s="87"/>
      <c r="Q69" s="78"/>
      <c r="R69" s="59"/>
      <c r="S69" s="59"/>
      <c r="T69" s="87"/>
    </row>
    <row r="70" spans="1:20" x14ac:dyDescent="0.2">
      <c r="A70" s="20"/>
      <c r="B70" s="79"/>
      <c r="C70" s="62"/>
      <c r="D70" s="62"/>
      <c r="E70" s="63"/>
      <c r="F70" s="92"/>
      <c r="G70" s="83"/>
      <c r="H70" s="67"/>
      <c r="I70" s="67" t="s">
        <v>1730</v>
      </c>
      <c r="J70" s="64">
        <v>0.6</v>
      </c>
      <c r="K70" s="92"/>
      <c r="L70" s="83"/>
      <c r="M70" s="67"/>
      <c r="N70" s="67" t="s">
        <v>1674</v>
      </c>
      <c r="O70" s="64">
        <v>0.5</v>
      </c>
      <c r="P70" s="88"/>
      <c r="Q70" s="79"/>
      <c r="R70" s="62"/>
      <c r="S70" s="62"/>
      <c r="T70" s="88"/>
    </row>
    <row r="71" spans="1:20" x14ac:dyDescent="0.2">
      <c r="B71" s="76"/>
      <c r="C71" s="55"/>
      <c r="D71" s="55" t="s">
        <v>1720</v>
      </c>
      <c r="E71" s="70">
        <v>0.1</v>
      </c>
      <c r="F71" s="89"/>
      <c r="G71" s="76"/>
      <c r="H71" s="55"/>
      <c r="I71" s="55" t="s">
        <v>1720</v>
      </c>
      <c r="J71" s="70">
        <v>0.1</v>
      </c>
      <c r="K71" s="89"/>
      <c r="L71" s="76"/>
      <c r="M71" s="55"/>
      <c r="N71" s="55" t="s">
        <v>1720</v>
      </c>
      <c r="O71" s="70">
        <v>0.1</v>
      </c>
      <c r="P71" s="89"/>
      <c r="Q71" s="76"/>
      <c r="R71" s="55"/>
      <c r="S71" s="55" t="s">
        <v>1655</v>
      </c>
      <c r="T71" s="89"/>
    </row>
    <row r="72" spans="1:20" x14ac:dyDescent="0.2">
      <c r="A72" s="1" t="s">
        <v>1731</v>
      </c>
      <c r="B72" s="77"/>
      <c r="C72" s="52"/>
      <c r="D72" s="52" t="s">
        <v>1890</v>
      </c>
      <c r="E72" s="58">
        <v>0.2</v>
      </c>
      <c r="F72" s="90">
        <v>101</v>
      </c>
      <c r="G72" s="81" t="s">
        <v>1008</v>
      </c>
      <c r="H72" s="65"/>
      <c r="I72" s="65" t="s">
        <v>1732</v>
      </c>
      <c r="J72" s="58">
        <v>4.34</v>
      </c>
      <c r="K72" s="90"/>
      <c r="L72" s="81"/>
      <c r="M72" s="65"/>
      <c r="N72" s="65" t="s">
        <v>758</v>
      </c>
      <c r="O72" s="58">
        <v>3.93</v>
      </c>
      <c r="P72" s="86"/>
      <c r="Q72" s="77"/>
      <c r="R72" s="52"/>
      <c r="S72" s="52" t="s">
        <v>1907</v>
      </c>
      <c r="T72" s="86"/>
    </row>
    <row r="73" spans="1:20" x14ac:dyDescent="0.2">
      <c r="A73" s="34">
        <f>A62+1</f>
        <v>43289</v>
      </c>
      <c r="B73" s="77"/>
      <c r="C73" s="52"/>
      <c r="D73" s="52" t="s">
        <v>1891</v>
      </c>
      <c r="E73" s="58">
        <v>0.2</v>
      </c>
      <c r="F73" s="90">
        <v>102</v>
      </c>
      <c r="G73" s="81"/>
      <c r="H73" s="65"/>
      <c r="I73" s="65" t="s">
        <v>1733</v>
      </c>
      <c r="J73" s="58"/>
      <c r="K73" s="90"/>
      <c r="L73" s="81"/>
      <c r="M73" s="65"/>
      <c r="N73" s="65"/>
      <c r="O73" s="58"/>
      <c r="P73" s="86"/>
      <c r="Q73" s="77"/>
      <c r="R73" s="52"/>
      <c r="S73" s="52" t="s">
        <v>1734</v>
      </c>
      <c r="T73" s="86"/>
    </row>
    <row r="74" spans="1:20" x14ac:dyDescent="0.2">
      <c r="B74" s="77"/>
      <c r="C74" s="52"/>
      <c r="D74" s="52" t="s">
        <v>1725</v>
      </c>
      <c r="E74" s="58">
        <v>1.35</v>
      </c>
      <c r="F74" s="90"/>
      <c r="G74" s="81"/>
      <c r="H74" s="65"/>
      <c r="I74" s="65" t="s">
        <v>1043</v>
      </c>
      <c r="J74" s="58">
        <v>1.18</v>
      </c>
      <c r="K74" s="90"/>
      <c r="L74" s="81"/>
      <c r="M74" s="65"/>
      <c r="N74" s="65"/>
      <c r="O74" s="58"/>
      <c r="P74" s="86"/>
      <c r="Q74" s="77"/>
      <c r="R74" s="52"/>
      <c r="S74" s="52" t="s">
        <v>1735</v>
      </c>
      <c r="T74" s="86"/>
    </row>
    <row r="75" spans="1:20" x14ac:dyDescent="0.2">
      <c r="B75" s="77"/>
      <c r="C75" s="52"/>
      <c r="D75" s="52" t="s">
        <v>1681</v>
      </c>
      <c r="E75" s="58">
        <v>0.44</v>
      </c>
      <c r="F75" s="90"/>
      <c r="G75" s="81"/>
      <c r="H75" s="65"/>
      <c r="I75" s="65"/>
      <c r="J75" s="58"/>
      <c r="K75" s="90"/>
      <c r="L75" s="81"/>
      <c r="M75" s="65"/>
      <c r="N75" s="65"/>
      <c r="O75" s="58"/>
      <c r="P75" s="86"/>
      <c r="Q75" s="77"/>
      <c r="R75" s="52"/>
      <c r="S75" s="52"/>
      <c r="T75" s="86"/>
    </row>
    <row r="76" spans="1:20" x14ac:dyDescent="0.2">
      <c r="A76" s="19">
        <f>SUM(O72:O81)*O71+SUM(J72:J81)*J71+SUM(E72:E81)*E71</f>
        <v>1.5330000000000001</v>
      </c>
      <c r="B76" s="77"/>
      <c r="C76" s="52"/>
      <c r="D76" s="52" t="s">
        <v>1892</v>
      </c>
      <c r="E76" s="58">
        <v>0.17</v>
      </c>
      <c r="F76" s="90"/>
      <c r="G76" s="81"/>
      <c r="H76" s="65"/>
      <c r="I76" s="65" t="s">
        <v>845</v>
      </c>
      <c r="J76" s="58">
        <v>0.53</v>
      </c>
      <c r="K76" s="90">
        <v>1003</v>
      </c>
      <c r="L76" s="81"/>
      <c r="M76" s="65"/>
      <c r="N76" s="65"/>
      <c r="O76" s="58"/>
      <c r="P76" s="86"/>
      <c r="Q76" s="76"/>
      <c r="R76" s="55"/>
      <c r="S76" s="55" t="s">
        <v>1656</v>
      </c>
      <c r="T76" s="89"/>
    </row>
    <row r="77" spans="1:20" x14ac:dyDescent="0.2">
      <c r="B77" s="77"/>
      <c r="C77" s="52"/>
      <c r="D77" s="52" t="s">
        <v>73</v>
      </c>
      <c r="E77" s="58">
        <v>0.14000000000000001</v>
      </c>
      <c r="F77" s="90"/>
      <c r="G77" s="81"/>
      <c r="H77" s="65"/>
      <c r="I77" s="65"/>
      <c r="J77" s="58"/>
      <c r="K77" s="90"/>
      <c r="L77" s="81"/>
      <c r="M77" s="65"/>
      <c r="N77" s="65"/>
      <c r="O77" s="58"/>
      <c r="P77" s="86"/>
      <c r="Q77" s="77"/>
      <c r="R77" s="52"/>
      <c r="S77" s="52" t="s">
        <v>758</v>
      </c>
      <c r="T77" s="86"/>
    </row>
    <row r="78" spans="1:20" x14ac:dyDescent="0.2">
      <c r="B78" s="77"/>
      <c r="C78" s="52"/>
      <c r="D78" s="52" t="s">
        <v>1041</v>
      </c>
      <c r="E78" s="58">
        <v>0.25</v>
      </c>
      <c r="F78" s="90">
        <v>508</v>
      </c>
      <c r="G78" s="81"/>
      <c r="H78" s="65"/>
      <c r="I78" s="65"/>
      <c r="J78" s="58"/>
      <c r="K78" s="90"/>
      <c r="L78" s="81"/>
      <c r="M78" s="65"/>
      <c r="N78" s="65"/>
      <c r="O78" s="58"/>
      <c r="P78" s="86"/>
      <c r="Q78" s="77"/>
      <c r="R78" s="52"/>
      <c r="S78" s="52"/>
      <c r="T78" s="86"/>
    </row>
    <row r="79" spans="1:20" x14ac:dyDescent="0.2">
      <c r="B79" s="77"/>
      <c r="C79" s="52"/>
      <c r="D79" s="52" t="s">
        <v>1042</v>
      </c>
      <c r="E79" s="58">
        <v>0.5</v>
      </c>
      <c r="F79" s="90"/>
      <c r="G79" s="81"/>
      <c r="H79" s="65"/>
      <c r="I79" s="65" t="s">
        <v>1671</v>
      </c>
      <c r="J79" s="58">
        <v>0.1</v>
      </c>
      <c r="K79" s="90">
        <v>103</v>
      </c>
      <c r="L79" s="81"/>
      <c r="M79" s="65"/>
      <c r="N79" s="65" t="s">
        <v>1671</v>
      </c>
      <c r="O79" s="58">
        <v>0.1</v>
      </c>
      <c r="P79" s="90">
        <v>103</v>
      </c>
      <c r="Q79" s="77"/>
      <c r="R79" s="52"/>
      <c r="S79" s="52"/>
      <c r="T79" s="86"/>
    </row>
    <row r="80" spans="1:20" x14ac:dyDescent="0.2">
      <c r="A80" s="20" t="s">
        <v>991</v>
      </c>
      <c r="B80" s="78"/>
      <c r="C80" s="59"/>
      <c r="D80" s="59"/>
      <c r="E80" s="61"/>
      <c r="F80" s="91"/>
      <c r="G80" s="82"/>
      <c r="H80" s="66"/>
      <c r="I80" s="66" t="s">
        <v>75</v>
      </c>
      <c r="J80" s="61">
        <v>0.4</v>
      </c>
      <c r="K80" s="91"/>
      <c r="L80" s="82"/>
      <c r="M80" s="66"/>
      <c r="N80" s="66" t="s">
        <v>1736</v>
      </c>
      <c r="O80" s="61">
        <v>0.2</v>
      </c>
      <c r="P80" s="87"/>
      <c r="Q80" s="78"/>
      <c r="R80" s="59"/>
      <c r="S80" s="59"/>
      <c r="T80" s="87"/>
    </row>
    <row r="81" spans="1:20" x14ac:dyDescent="0.2">
      <c r="A81" s="20"/>
      <c r="B81" s="79"/>
      <c r="C81" s="62"/>
      <c r="D81" s="62"/>
      <c r="E81" s="64"/>
      <c r="F81" s="92"/>
      <c r="G81" s="83"/>
      <c r="H81" s="67"/>
      <c r="I81" s="67" t="s">
        <v>1675</v>
      </c>
      <c r="J81" s="64">
        <v>0.5</v>
      </c>
      <c r="K81" s="92"/>
      <c r="L81" s="83"/>
      <c r="M81" s="67"/>
      <c r="N81" s="67" t="s">
        <v>1686</v>
      </c>
      <c r="O81" s="64">
        <v>0.8</v>
      </c>
      <c r="P81" s="88"/>
      <c r="Q81" s="79"/>
      <c r="R81" s="62"/>
      <c r="S81" s="62"/>
      <c r="T81" s="88"/>
    </row>
    <row r="83" spans="1:20" x14ac:dyDescent="0.2">
      <c r="A83" s="21" t="s">
        <v>1737</v>
      </c>
      <c r="B83" s="80"/>
      <c r="C83" s="22"/>
      <c r="D83" s="22"/>
      <c r="E83" s="128"/>
      <c r="F83" s="128"/>
      <c r="G83" s="128"/>
      <c r="I83" s="30" t="s">
        <v>1738</v>
      </c>
      <c r="N83" s="30" t="s">
        <v>1739</v>
      </c>
      <c r="S83" s="32" t="s">
        <v>1740</v>
      </c>
    </row>
    <row r="84" spans="1:20" x14ac:dyDescent="0.2">
      <c r="A84" s="22" t="s">
        <v>1741</v>
      </c>
      <c r="B84" s="80"/>
      <c r="C84" s="22"/>
      <c r="D84" s="22"/>
      <c r="E84" s="128">
        <f>(A10+A21+A32+A43+A54+A65+A76)*100</f>
        <v>5471.2000000000007</v>
      </c>
      <c r="F84" s="128"/>
      <c r="G84" s="128"/>
      <c r="I84" s="31" t="s">
        <v>1742</v>
      </c>
      <c r="N84" s="31" t="s">
        <v>1743</v>
      </c>
      <c r="S84" s="33" t="s">
        <v>1744</v>
      </c>
    </row>
    <row r="85" spans="1:20" x14ac:dyDescent="0.2">
      <c r="A85" s="22" t="s">
        <v>1933</v>
      </c>
      <c r="B85" s="80"/>
      <c r="C85" s="22"/>
      <c r="D85" s="22"/>
      <c r="E85" s="128">
        <f>'Übersicht und Anleitung'!D18*100</f>
        <v>6300</v>
      </c>
      <c r="F85" s="128"/>
      <c r="G85" s="128"/>
    </row>
    <row r="86" spans="1:20" ht="13.5" thickBot="1" x14ac:dyDescent="0.25">
      <c r="A86" s="21" t="s">
        <v>1047</v>
      </c>
      <c r="B86" s="80"/>
      <c r="C86" s="22"/>
      <c r="D86" s="22"/>
      <c r="E86" s="129">
        <f>E85-E84</f>
        <v>828.79999999999927</v>
      </c>
      <c r="F86" s="129"/>
      <c r="G86" s="129"/>
      <c r="I86" s="131"/>
      <c r="J86" s="131"/>
      <c r="K86" s="131"/>
      <c r="N86" s="131"/>
      <c r="O86" s="131"/>
      <c r="P86" s="131"/>
      <c r="S86" s="131"/>
      <c r="T86" s="131"/>
    </row>
    <row r="87" spans="1:20" ht="13.5" thickTop="1" x14ac:dyDescent="0.2"/>
    <row r="88" spans="1:20" x14ac:dyDescent="0.2">
      <c r="A88" s="110" t="s">
        <v>1745</v>
      </c>
    </row>
    <row r="89" spans="1:20" x14ac:dyDescent="0.2">
      <c r="A89" s="1" t="s">
        <v>1746</v>
      </c>
    </row>
    <row r="90" spans="1:20" x14ac:dyDescent="0.2">
      <c r="A90" s="110" t="s">
        <v>1747</v>
      </c>
    </row>
    <row r="91" spans="1:20" x14ac:dyDescent="0.2">
      <c r="A91" s="1" t="s">
        <v>1748</v>
      </c>
    </row>
  </sheetData>
  <sheetProtection selectLockedCells="1"/>
  <mergeCells count="12">
    <mergeCell ref="S86:T86"/>
    <mergeCell ref="S1:T1"/>
    <mergeCell ref="B3:F3"/>
    <mergeCell ref="G3:K3"/>
    <mergeCell ref="L3:P3"/>
    <mergeCell ref="Q3:T3"/>
    <mergeCell ref="E83:G83"/>
    <mergeCell ref="E84:G84"/>
    <mergeCell ref="E85:G85"/>
    <mergeCell ref="E86:G86"/>
    <mergeCell ref="I86:K86"/>
    <mergeCell ref="N86:P86"/>
  </mergeCells>
  <dataValidations count="1">
    <dataValidation type="list" allowBlank="1" showInputMessage="1" showErrorMessage="1" sqref="D5 N38 I5 N71 N5 D16 I16 N16 N27 D27 I27 D38 D49 I38 N49 D60 I60 N60 D71 I71 I49" xr:uid="{00000000-0002-0000-0900-000000000000}">
      <formula1>MzArt</formula1>
    </dataValidation>
  </dataValidations>
  <pageMargins left="0.25" right="0.25" top="0.75" bottom="0.75" header="0.3" footer="0.3"/>
  <pageSetup paperSize="9" scale="57" orientation="portrait" r:id="rId1"/>
  <headerFooter>
    <oddHeader>&amp;L&amp;G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39997558519241921"/>
    <pageSetUpPr fitToPage="1"/>
  </sheetPr>
  <dimension ref="A1:T91"/>
  <sheetViews>
    <sheetView zoomScale="130" zoomScaleNormal="130" workbookViewId="0"/>
  </sheetViews>
  <sheetFormatPr baseColWidth="10" defaultColWidth="11.42578125" defaultRowHeight="12.75" x14ac:dyDescent="0.2"/>
  <cols>
    <col min="1" max="1" width="9.7109375" style="1" bestFit="1" customWidth="1"/>
    <col min="2" max="2" width="2.85546875" style="24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24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.42578125" style="1" bestFit="1" customWidth="1"/>
    <col min="12" max="12" width="2.85546875" style="24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4.42578125" style="1" bestFit="1" customWidth="1"/>
    <col min="17" max="17" width="2.85546875" style="24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0" s="47" customFormat="1" ht="15.75" x14ac:dyDescent="0.25">
      <c r="A1" s="47" t="s">
        <v>1650</v>
      </c>
      <c r="B1" s="74"/>
      <c r="E1" s="48"/>
      <c r="F1" s="49"/>
      <c r="G1" s="74" t="s">
        <v>1651</v>
      </c>
      <c r="I1" s="69">
        <v>43290</v>
      </c>
      <c r="L1" s="74" t="s">
        <v>1652</v>
      </c>
      <c r="N1" s="50">
        <f>A73</f>
        <v>43296</v>
      </c>
      <c r="P1" s="47" t="s">
        <v>1653</v>
      </c>
      <c r="Q1" s="74"/>
      <c r="S1" s="130"/>
      <c r="T1" s="130"/>
    </row>
    <row r="3" spans="1:20" x14ac:dyDescent="0.2">
      <c r="B3" s="132" t="s">
        <v>1654</v>
      </c>
      <c r="C3" s="133"/>
      <c r="D3" s="133"/>
      <c r="E3" s="133"/>
      <c r="F3" s="134"/>
      <c r="G3" s="132" t="s">
        <v>1655</v>
      </c>
      <c r="H3" s="133"/>
      <c r="I3" s="133"/>
      <c r="J3" s="133"/>
      <c r="K3" s="134"/>
      <c r="L3" s="132" t="s">
        <v>1656</v>
      </c>
      <c r="M3" s="133"/>
      <c r="N3" s="133"/>
      <c r="O3" s="133"/>
      <c r="P3" s="134"/>
      <c r="Q3" s="132" t="s">
        <v>1657</v>
      </c>
      <c r="R3" s="133"/>
      <c r="S3" s="133"/>
      <c r="T3" s="134"/>
    </row>
    <row r="4" spans="1:20" ht="33.75" x14ac:dyDescent="0.2">
      <c r="B4" s="75" t="s">
        <v>1447</v>
      </c>
      <c r="C4" s="51" t="s">
        <v>1658</v>
      </c>
      <c r="D4" s="52"/>
      <c r="E4" s="109" t="s">
        <v>1659</v>
      </c>
      <c r="F4" s="54" t="s">
        <v>1660</v>
      </c>
      <c r="G4" s="75" t="s">
        <v>1447</v>
      </c>
      <c r="H4" s="51" t="s">
        <v>1658</v>
      </c>
      <c r="I4" s="52"/>
      <c r="J4" s="109" t="s">
        <v>1659</v>
      </c>
      <c r="K4" s="54" t="s">
        <v>1660</v>
      </c>
      <c r="L4" s="75" t="s">
        <v>1447</v>
      </c>
      <c r="M4" s="51" t="s">
        <v>1658</v>
      </c>
      <c r="N4" s="52"/>
      <c r="O4" s="109" t="s">
        <v>1659</v>
      </c>
      <c r="P4" s="54" t="s">
        <v>1660</v>
      </c>
      <c r="Q4" s="75" t="s">
        <v>1447</v>
      </c>
      <c r="R4" s="51" t="s">
        <v>1658</v>
      </c>
      <c r="S4" s="52"/>
      <c r="T4" s="54" t="s">
        <v>1660</v>
      </c>
    </row>
    <row r="5" spans="1:20" x14ac:dyDescent="0.2">
      <c r="B5" s="76"/>
      <c r="C5" s="55"/>
      <c r="D5" s="55" t="s">
        <v>1720</v>
      </c>
      <c r="E5" s="70">
        <v>0.1</v>
      </c>
      <c r="F5" s="56"/>
      <c r="G5" s="76"/>
      <c r="H5" s="55"/>
      <c r="I5" s="55" t="s">
        <v>1661</v>
      </c>
      <c r="J5" s="70">
        <v>1</v>
      </c>
      <c r="K5" s="56"/>
      <c r="L5" s="76"/>
      <c r="M5" s="55"/>
      <c r="N5" s="55" t="s">
        <v>1661</v>
      </c>
      <c r="O5" s="70">
        <v>1</v>
      </c>
      <c r="P5" s="56"/>
      <c r="Q5" s="76"/>
      <c r="R5" s="55"/>
      <c r="S5" s="55" t="s">
        <v>1655</v>
      </c>
      <c r="T5" s="56"/>
    </row>
    <row r="6" spans="1:20" x14ac:dyDescent="0.2">
      <c r="A6" s="1" t="s">
        <v>1662</v>
      </c>
      <c r="B6" s="77"/>
      <c r="C6" s="52"/>
      <c r="D6" s="52" t="s">
        <v>1890</v>
      </c>
      <c r="E6" s="58">
        <v>0.2</v>
      </c>
      <c r="F6" s="90">
        <v>101</v>
      </c>
      <c r="G6" s="77"/>
      <c r="H6" s="52"/>
      <c r="I6" s="52" t="s">
        <v>1689</v>
      </c>
      <c r="J6" s="58">
        <v>0.05</v>
      </c>
      <c r="K6" s="90">
        <v>206</v>
      </c>
      <c r="L6" s="77"/>
      <c r="M6" s="52"/>
      <c r="N6" s="52" t="s">
        <v>1749</v>
      </c>
      <c r="O6" s="58">
        <v>0.2</v>
      </c>
      <c r="P6" s="86">
        <v>209</v>
      </c>
      <c r="Q6" s="77"/>
      <c r="R6" s="52"/>
      <c r="S6" s="52" t="s">
        <v>1750</v>
      </c>
      <c r="T6" s="86">
        <v>824</v>
      </c>
    </row>
    <row r="7" spans="1:20" x14ac:dyDescent="0.2">
      <c r="A7" s="34">
        <f>I1</f>
        <v>43290</v>
      </c>
      <c r="B7" s="77"/>
      <c r="C7" s="52"/>
      <c r="D7" s="52" t="s">
        <v>1891</v>
      </c>
      <c r="E7" s="58">
        <v>0.2</v>
      </c>
      <c r="F7" s="90">
        <v>102</v>
      </c>
      <c r="G7" s="77"/>
      <c r="H7" s="52"/>
      <c r="I7" s="52" t="s">
        <v>999</v>
      </c>
      <c r="J7" s="58">
        <v>1</v>
      </c>
      <c r="K7" s="86">
        <v>824</v>
      </c>
      <c r="L7" s="77" t="s">
        <v>1008</v>
      </c>
      <c r="M7" s="52"/>
      <c r="N7" s="52" t="s">
        <v>1909</v>
      </c>
      <c r="O7" s="58">
        <v>2.37</v>
      </c>
      <c r="P7" s="86">
        <v>412</v>
      </c>
      <c r="Q7" s="77"/>
      <c r="R7" s="52"/>
      <c r="S7" s="52"/>
      <c r="T7" s="86"/>
    </row>
    <row r="8" spans="1:20" x14ac:dyDescent="0.2">
      <c r="B8" s="77"/>
      <c r="C8" s="52"/>
      <c r="D8" s="52" t="s">
        <v>1903</v>
      </c>
      <c r="E8" s="58">
        <v>0.39</v>
      </c>
      <c r="F8" s="86"/>
      <c r="G8" s="77"/>
      <c r="H8" s="52"/>
      <c r="I8" s="52" t="s">
        <v>1908</v>
      </c>
      <c r="J8" s="58">
        <v>0.25</v>
      </c>
      <c r="K8" s="86"/>
      <c r="L8" s="77"/>
      <c r="M8" s="52"/>
      <c r="N8" s="52" t="s">
        <v>1751</v>
      </c>
      <c r="O8" s="58"/>
      <c r="P8" s="86"/>
      <c r="Q8" s="77"/>
      <c r="R8" s="52"/>
      <c r="S8" s="52"/>
      <c r="T8" s="86"/>
    </row>
    <row r="9" spans="1:20" x14ac:dyDescent="0.2">
      <c r="B9" s="77"/>
      <c r="C9" s="52"/>
      <c r="D9" s="52" t="s">
        <v>1681</v>
      </c>
      <c r="E9" s="58">
        <v>0.44</v>
      </c>
      <c r="F9" s="86"/>
      <c r="G9" s="77"/>
      <c r="H9" s="52"/>
      <c r="I9" s="52" t="s">
        <v>1668</v>
      </c>
      <c r="J9" s="58">
        <v>0.46</v>
      </c>
      <c r="K9" s="86"/>
      <c r="L9" s="77"/>
      <c r="M9" s="52"/>
      <c r="N9" s="52" t="s">
        <v>1752</v>
      </c>
      <c r="O9" s="58">
        <v>1</v>
      </c>
      <c r="P9" s="86">
        <v>500</v>
      </c>
      <c r="Q9" s="77"/>
      <c r="R9" s="52"/>
      <c r="S9" s="52"/>
      <c r="T9" s="86"/>
    </row>
    <row r="10" spans="1:20" x14ac:dyDescent="0.2">
      <c r="A10" s="19">
        <f>SUM(O6:O15)*O5+SUM(J6:J15)*J5+SUM(E6:E15)*E5</f>
        <v>8.5030000000000001</v>
      </c>
      <c r="B10" s="77"/>
      <c r="C10" s="52"/>
      <c r="D10" s="52" t="s">
        <v>1892</v>
      </c>
      <c r="E10" s="58">
        <v>0.17</v>
      </c>
      <c r="F10" s="86"/>
      <c r="G10" s="77"/>
      <c r="H10" s="52"/>
      <c r="I10" s="52" t="s">
        <v>1669</v>
      </c>
      <c r="J10" s="58">
        <v>0.05</v>
      </c>
      <c r="K10" s="86"/>
      <c r="L10" s="77"/>
      <c r="M10" s="52"/>
      <c r="N10" s="52" t="s">
        <v>701</v>
      </c>
      <c r="O10" s="58">
        <v>0.5</v>
      </c>
      <c r="P10" s="86">
        <v>607</v>
      </c>
      <c r="Q10" s="76"/>
      <c r="R10" s="55"/>
      <c r="S10" s="55" t="s">
        <v>1656</v>
      </c>
      <c r="T10" s="89"/>
    </row>
    <row r="11" spans="1:20" x14ac:dyDescent="0.2">
      <c r="B11" s="77"/>
      <c r="C11" s="52"/>
      <c r="D11" s="52" t="s">
        <v>73</v>
      </c>
      <c r="E11" s="58">
        <v>0.14000000000000001</v>
      </c>
      <c r="F11" s="86"/>
      <c r="G11" s="77"/>
      <c r="H11" s="52"/>
      <c r="I11" s="52"/>
      <c r="J11" s="58"/>
      <c r="K11" s="86"/>
      <c r="L11" s="77"/>
      <c r="M11" s="52"/>
      <c r="N11" s="52"/>
      <c r="O11" s="58"/>
      <c r="P11" s="86"/>
      <c r="Q11" s="77"/>
      <c r="R11" s="52"/>
      <c r="S11" s="52" t="s">
        <v>1753</v>
      </c>
      <c r="T11" s="86">
        <v>600</v>
      </c>
    </row>
    <row r="12" spans="1:20" ht="13.9" customHeight="1" x14ac:dyDescent="0.2">
      <c r="B12" s="77"/>
      <c r="C12" s="52"/>
      <c r="D12" s="52" t="s">
        <v>1754</v>
      </c>
      <c r="E12" s="58">
        <v>0.25</v>
      </c>
      <c r="F12" s="86"/>
      <c r="G12" s="77"/>
      <c r="H12" s="52"/>
      <c r="I12" s="52"/>
      <c r="J12" s="58"/>
      <c r="K12" s="86"/>
      <c r="L12" s="77"/>
      <c r="M12" s="52"/>
      <c r="N12" s="52"/>
      <c r="O12" s="58"/>
      <c r="P12" s="86"/>
      <c r="Q12" s="77"/>
      <c r="R12" s="52"/>
      <c r="S12" s="52"/>
      <c r="T12" s="86"/>
    </row>
    <row r="13" spans="1:20" x14ac:dyDescent="0.2">
      <c r="B13" s="77"/>
      <c r="C13" s="52"/>
      <c r="D13" s="52" t="s">
        <v>71</v>
      </c>
      <c r="E13" s="58">
        <v>0.54</v>
      </c>
      <c r="F13" s="86"/>
      <c r="G13" s="77"/>
      <c r="H13" s="52"/>
      <c r="I13" s="52" t="s">
        <v>1755</v>
      </c>
      <c r="J13" s="58">
        <v>0.17</v>
      </c>
      <c r="K13" s="86"/>
      <c r="L13" s="77"/>
      <c r="M13" s="52"/>
      <c r="N13" s="52" t="s">
        <v>1755</v>
      </c>
      <c r="O13" s="58">
        <v>0.17</v>
      </c>
      <c r="P13" s="86"/>
      <c r="Q13" s="77"/>
      <c r="R13" s="52"/>
      <c r="S13" s="52"/>
      <c r="T13" s="86"/>
    </row>
    <row r="14" spans="1:20" x14ac:dyDescent="0.2">
      <c r="A14" s="20" t="s">
        <v>991</v>
      </c>
      <c r="B14" s="78"/>
      <c r="C14" s="59"/>
      <c r="D14" s="59"/>
      <c r="E14" s="61"/>
      <c r="F14" s="87"/>
      <c r="G14" s="78"/>
      <c r="H14" s="59"/>
      <c r="I14" s="59" t="s">
        <v>1899</v>
      </c>
      <c r="J14" s="61">
        <v>0.6</v>
      </c>
      <c r="K14" s="87"/>
      <c r="L14" s="78"/>
      <c r="M14" s="59"/>
      <c r="N14" s="59" t="s">
        <v>1673</v>
      </c>
      <c r="O14" s="61">
        <v>0.15</v>
      </c>
      <c r="P14" s="87"/>
      <c r="Q14" s="78"/>
      <c r="R14" s="59"/>
      <c r="S14" s="59"/>
      <c r="T14" s="87"/>
    </row>
    <row r="15" spans="1:20" ht="13.9" customHeight="1" x14ac:dyDescent="0.2">
      <c r="A15" s="20"/>
      <c r="B15" s="79"/>
      <c r="C15" s="62"/>
      <c r="D15" s="62"/>
      <c r="E15" s="64"/>
      <c r="F15" s="88"/>
      <c r="G15" s="79"/>
      <c r="H15" s="62"/>
      <c r="I15" s="62" t="s">
        <v>1675</v>
      </c>
      <c r="J15" s="64">
        <v>0.5</v>
      </c>
      <c r="K15" s="88"/>
      <c r="L15" s="79"/>
      <c r="M15" s="62"/>
      <c r="N15" s="62" t="s">
        <v>1686</v>
      </c>
      <c r="O15" s="64">
        <v>0.8</v>
      </c>
      <c r="P15" s="88"/>
      <c r="Q15" s="79"/>
      <c r="R15" s="62"/>
      <c r="S15" s="62"/>
      <c r="T15" s="88"/>
    </row>
    <row r="16" spans="1:20" x14ac:dyDescent="0.2">
      <c r="B16" s="76"/>
      <c r="C16" s="55"/>
      <c r="D16" s="55" t="s">
        <v>1661</v>
      </c>
      <c r="E16" s="70">
        <v>1</v>
      </c>
      <c r="F16" s="89"/>
      <c r="G16" s="76"/>
      <c r="H16" s="55"/>
      <c r="I16" s="55" t="s">
        <v>1661</v>
      </c>
      <c r="J16" s="70">
        <v>1</v>
      </c>
      <c r="K16" s="89"/>
      <c r="L16" s="76"/>
      <c r="M16" s="55"/>
      <c r="N16" s="55" t="s">
        <v>1661</v>
      </c>
      <c r="O16" s="70">
        <v>1</v>
      </c>
      <c r="P16" s="89"/>
      <c r="Q16" s="76"/>
      <c r="R16" s="55"/>
      <c r="S16" s="55" t="s">
        <v>1655</v>
      </c>
      <c r="T16" s="89"/>
    </row>
    <row r="17" spans="1:20" x14ac:dyDescent="0.2">
      <c r="A17" s="1" t="s">
        <v>1676</v>
      </c>
      <c r="B17" s="77"/>
      <c r="C17" s="52"/>
      <c r="D17" s="52" t="s">
        <v>1890</v>
      </c>
      <c r="E17" s="58">
        <v>0.2</v>
      </c>
      <c r="F17" s="90">
        <v>101</v>
      </c>
      <c r="G17" s="81"/>
      <c r="H17" s="65"/>
      <c r="I17" s="65" t="s">
        <v>1690</v>
      </c>
      <c r="J17" s="58">
        <v>0.2</v>
      </c>
      <c r="K17" s="90">
        <v>209</v>
      </c>
      <c r="L17" s="81"/>
      <c r="M17" s="65"/>
      <c r="N17" s="65" t="s">
        <v>1663</v>
      </c>
      <c r="O17" s="58">
        <v>0.05</v>
      </c>
      <c r="P17" s="90">
        <v>206</v>
      </c>
      <c r="Q17" s="77"/>
      <c r="R17" s="52"/>
      <c r="S17" s="52" t="s">
        <v>1756</v>
      </c>
      <c r="T17" s="86">
        <v>404</v>
      </c>
    </row>
    <row r="18" spans="1:20" x14ac:dyDescent="0.2">
      <c r="A18" s="34">
        <f>A7+1</f>
        <v>43291</v>
      </c>
      <c r="B18" s="77"/>
      <c r="C18" s="52"/>
      <c r="D18" s="52" t="s">
        <v>1891</v>
      </c>
      <c r="E18" s="58">
        <v>0.2</v>
      </c>
      <c r="F18" s="90">
        <v>102</v>
      </c>
      <c r="G18" s="81" t="s">
        <v>1008</v>
      </c>
      <c r="H18" s="65"/>
      <c r="I18" s="65" t="s">
        <v>1757</v>
      </c>
      <c r="J18" s="58">
        <v>2.0499999999999998</v>
      </c>
      <c r="K18" s="90">
        <v>404</v>
      </c>
      <c r="L18" s="81"/>
      <c r="M18" s="65"/>
      <c r="N18" s="65" t="s">
        <v>1758</v>
      </c>
      <c r="O18" s="58">
        <v>2.33</v>
      </c>
      <c r="P18" s="86">
        <v>821</v>
      </c>
      <c r="Q18" s="77"/>
      <c r="R18" s="52"/>
      <c r="S18" s="52" t="s">
        <v>1223</v>
      </c>
      <c r="T18" s="86"/>
    </row>
    <row r="19" spans="1:20" x14ac:dyDescent="0.2">
      <c r="B19" s="77"/>
      <c r="C19" s="52"/>
      <c r="D19" s="52" t="s">
        <v>1903</v>
      </c>
      <c r="E19" s="58">
        <v>0.39</v>
      </c>
      <c r="F19" s="90"/>
      <c r="G19" s="81"/>
      <c r="H19" s="65"/>
      <c r="I19" s="65" t="s">
        <v>1759</v>
      </c>
      <c r="J19" s="58"/>
      <c r="K19" s="90"/>
      <c r="L19" s="81"/>
      <c r="M19" s="65"/>
      <c r="N19" s="65" t="s">
        <v>1668</v>
      </c>
      <c r="O19" s="58">
        <v>0.46</v>
      </c>
      <c r="P19" s="86">
        <v>711</v>
      </c>
      <c r="Q19" s="77"/>
      <c r="R19" s="52"/>
      <c r="S19" s="52"/>
      <c r="T19" s="86"/>
    </row>
    <row r="20" spans="1:20" x14ac:dyDescent="0.2">
      <c r="B20" s="77"/>
      <c r="C20" s="52"/>
      <c r="D20" s="52" t="s">
        <v>1681</v>
      </c>
      <c r="E20" s="58">
        <v>0.44</v>
      </c>
      <c r="F20" s="90"/>
      <c r="G20" s="81"/>
      <c r="H20" s="65"/>
      <c r="I20" s="65" t="s">
        <v>1222</v>
      </c>
      <c r="J20" s="58">
        <v>0.48</v>
      </c>
      <c r="K20" s="90">
        <v>504</v>
      </c>
      <c r="L20" s="81"/>
      <c r="M20" s="65"/>
      <c r="N20" s="65" t="s">
        <v>1669</v>
      </c>
      <c r="O20" s="58">
        <v>0.05</v>
      </c>
      <c r="P20" s="86"/>
      <c r="Q20" s="77"/>
      <c r="R20" s="52"/>
      <c r="S20" s="52"/>
      <c r="T20" s="86"/>
    </row>
    <row r="21" spans="1:20" x14ac:dyDescent="0.2">
      <c r="A21" s="19">
        <f>SUM(O17:O26)*O16+SUM(J17:J26)*J16+SUM(E17:E26)*E16</f>
        <v>11.82</v>
      </c>
      <c r="B21" s="77"/>
      <c r="C21" s="52"/>
      <c r="D21" s="52" t="s">
        <v>1892</v>
      </c>
      <c r="E21" s="58">
        <v>0.17</v>
      </c>
      <c r="F21" s="90"/>
      <c r="G21" s="81"/>
      <c r="H21" s="65"/>
      <c r="I21" s="65" t="s">
        <v>666</v>
      </c>
      <c r="J21" s="58">
        <v>1.08</v>
      </c>
      <c r="K21" s="90">
        <v>604</v>
      </c>
      <c r="L21" s="81"/>
      <c r="M21" s="65"/>
      <c r="N21" s="65"/>
      <c r="O21" s="58"/>
      <c r="P21" s="86"/>
      <c r="Q21" s="76"/>
      <c r="R21" s="55"/>
      <c r="S21" s="55" t="s">
        <v>1656</v>
      </c>
      <c r="T21" s="89"/>
    </row>
    <row r="22" spans="1:20" x14ac:dyDescent="0.2">
      <c r="B22" s="77"/>
      <c r="C22" s="52"/>
      <c r="D22" s="52" t="s">
        <v>73</v>
      </c>
      <c r="E22" s="58">
        <v>0.14000000000000001</v>
      </c>
      <c r="F22" s="90"/>
      <c r="G22" s="81"/>
      <c r="H22" s="65"/>
      <c r="I22" s="65"/>
      <c r="J22" s="58"/>
      <c r="K22" s="90"/>
      <c r="L22" s="81"/>
      <c r="M22" s="65"/>
      <c r="N22" s="65" t="s">
        <v>868</v>
      </c>
      <c r="O22" s="58">
        <v>0.53</v>
      </c>
      <c r="P22" s="86">
        <v>1007</v>
      </c>
      <c r="Q22" s="77"/>
      <c r="R22" s="52"/>
      <c r="S22" s="52" t="s">
        <v>963</v>
      </c>
      <c r="T22" s="86">
        <v>821</v>
      </c>
    </row>
    <row r="23" spans="1:20" x14ac:dyDescent="0.2">
      <c r="B23" s="77"/>
      <c r="C23" s="52"/>
      <c r="D23" s="52" t="s">
        <v>1754</v>
      </c>
      <c r="E23" s="58">
        <v>0.25</v>
      </c>
      <c r="F23" s="90"/>
      <c r="G23" s="81"/>
      <c r="H23" s="65"/>
      <c r="I23" s="65"/>
      <c r="J23" s="58"/>
      <c r="K23" s="90"/>
      <c r="L23" s="81"/>
      <c r="M23" s="65"/>
      <c r="N23" s="65"/>
      <c r="O23" s="58"/>
      <c r="P23" s="86"/>
      <c r="Q23" s="77"/>
      <c r="R23" s="52"/>
      <c r="S23" s="52"/>
      <c r="T23" s="86"/>
    </row>
    <row r="24" spans="1:20" x14ac:dyDescent="0.2">
      <c r="B24" s="77"/>
      <c r="C24" s="52"/>
      <c r="D24" s="52" t="s">
        <v>1760</v>
      </c>
      <c r="E24" s="58">
        <v>0.5</v>
      </c>
      <c r="F24" s="90"/>
      <c r="G24" s="81"/>
      <c r="H24" s="65"/>
      <c r="I24" s="65" t="s">
        <v>1883</v>
      </c>
      <c r="J24" s="58">
        <v>0.1</v>
      </c>
      <c r="K24" s="90">
        <v>100</v>
      </c>
      <c r="L24" s="81"/>
      <c r="M24" s="65"/>
      <c r="N24" s="65" t="s">
        <v>1883</v>
      </c>
      <c r="O24" s="58">
        <v>0.1</v>
      </c>
      <c r="P24" s="90">
        <v>100</v>
      </c>
      <c r="Q24" s="77"/>
      <c r="R24" s="52"/>
      <c r="S24" s="52"/>
      <c r="T24" s="86"/>
    </row>
    <row r="25" spans="1:20" x14ac:dyDescent="0.2">
      <c r="A25" s="20" t="s">
        <v>991</v>
      </c>
      <c r="B25" s="78"/>
      <c r="C25" s="59"/>
      <c r="D25" s="59"/>
      <c r="E25" s="61"/>
      <c r="F25" s="91"/>
      <c r="G25" s="82"/>
      <c r="H25" s="66"/>
      <c r="I25" s="66" t="s">
        <v>1729</v>
      </c>
      <c r="J25" s="61">
        <v>0.55000000000000004</v>
      </c>
      <c r="K25" s="91"/>
      <c r="L25" s="82"/>
      <c r="M25" s="66"/>
      <c r="N25" s="66" t="s">
        <v>1014</v>
      </c>
      <c r="O25" s="61">
        <v>0.55000000000000004</v>
      </c>
      <c r="P25" s="87"/>
      <c r="Q25" s="78"/>
      <c r="R25" s="59"/>
      <c r="S25" s="59"/>
      <c r="T25" s="87"/>
    </row>
    <row r="26" spans="1:20" x14ac:dyDescent="0.2">
      <c r="A26" s="20"/>
      <c r="B26" s="79"/>
      <c r="C26" s="62"/>
      <c r="D26" s="62"/>
      <c r="E26" s="64"/>
      <c r="F26" s="92"/>
      <c r="G26" s="83"/>
      <c r="H26" s="67"/>
      <c r="I26" s="67" t="s">
        <v>1674</v>
      </c>
      <c r="J26" s="64">
        <v>0.6</v>
      </c>
      <c r="K26" s="92"/>
      <c r="L26" s="83"/>
      <c r="M26" s="67"/>
      <c r="N26" s="67" t="s">
        <v>1685</v>
      </c>
      <c r="O26" s="64">
        <v>0.4</v>
      </c>
      <c r="P26" s="88"/>
      <c r="Q26" s="79"/>
      <c r="R26" s="62"/>
      <c r="S26" s="62"/>
      <c r="T26" s="88"/>
    </row>
    <row r="27" spans="1:20" x14ac:dyDescent="0.2">
      <c r="B27" s="76"/>
      <c r="C27" s="55"/>
      <c r="D27" s="55" t="s">
        <v>1661</v>
      </c>
      <c r="E27" s="70">
        <v>1</v>
      </c>
      <c r="F27" s="89"/>
      <c r="G27" s="76"/>
      <c r="H27" s="55"/>
      <c r="I27" s="55" t="s">
        <v>1661</v>
      </c>
      <c r="J27" s="70">
        <v>1</v>
      </c>
      <c r="K27" s="89"/>
      <c r="L27" s="84"/>
      <c r="M27" s="68"/>
      <c r="N27" s="68" t="s">
        <v>1687</v>
      </c>
      <c r="O27" s="71">
        <v>0.3</v>
      </c>
      <c r="P27" s="93"/>
      <c r="Q27" s="76"/>
      <c r="R27" s="55"/>
      <c r="S27" s="55" t="s">
        <v>1655</v>
      </c>
      <c r="T27" s="89"/>
    </row>
    <row r="28" spans="1:20" x14ac:dyDescent="0.2">
      <c r="A28" s="1" t="s">
        <v>1688</v>
      </c>
      <c r="B28" s="77"/>
      <c r="C28" s="52"/>
      <c r="D28" s="52" t="s">
        <v>1890</v>
      </c>
      <c r="E28" s="58">
        <v>0.2</v>
      </c>
      <c r="F28" s="90">
        <v>101</v>
      </c>
      <c r="G28" s="81"/>
      <c r="H28" s="65"/>
      <c r="I28" s="65" t="s">
        <v>229</v>
      </c>
      <c r="J28" s="58">
        <v>0.26</v>
      </c>
      <c r="K28" s="90">
        <v>211</v>
      </c>
      <c r="L28" s="81"/>
      <c r="M28" s="65"/>
      <c r="N28" s="65" t="s">
        <v>1693</v>
      </c>
      <c r="O28" s="58">
        <v>0.27</v>
      </c>
      <c r="P28" s="86">
        <v>512</v>
      </c>
      <c r="Q28" s="77"/>
      <c r="R28" s="52"/>
      <c r="S28" s="52" t="s">
        <v>1761</v>
      </c>
      <c r="T28" s="86">
        <v>503</v>
      </c>
    </row>
    <row r="29" spans="1:20" x14ac:dyDescent="0.2">
      <c r="A29" s="34">
        <f>A18+1</f>
        <v>43292</v>
      </c>
      <c r="B29" s="77"/>
      <c r="C29" s="52"/>
      <c r="D29" s="52" t="s">
        <v>1891</v>
      </c>
      <c r="E29" s="58">
        <v>0.2</v>
      </c>
      <c r="F29" s="90">
        <v>102</v>
      </c>
      <c r="G29" s="81" t="s">
        <v>1008</v>
      </c>
      <c r="H29" s="65"/>
      <c r="I29" s="65" t="s">
        <v>1762</v>
      </c>
      <c r="J29" s="58">
        <v>2.85</v>
      </c>
      <c r="K29" s="90">
        <v>406</v>
      </c>
      <c r="L29" s="81"/>
      <c r="M29" s="65"/>
      <c r="N29" s="65" t="s">
        <v>243</v>
      </c>
      <c r="O29" s="58">
        <v>0.28999999999999998</v>
      </c>
      <c r="P29" s="86">
        <v>308</v>
      </c>
      <c r="Q29" s="77"/>
      <c r="R29" s="52"/>
      <c r="S29" s="52" t="s">
        <v>1763</v>
      </c>
      <c r="T29" s="86"/>
    </row>
    <row r="30" spans="1:20" x14ac:dyDescent="0.2">
      <c r="B30" s="77"/>
      <c r="C30" s="52"/>
      <c r="D30" s="52" t="s">
        <v>1903</v>
      </c>
      <c r="E30" s="58">
        <v>0.39</v>
      </c>
      <c r="F30" s="90"/>
      <c r="G30" s="81"/>
      <c r="H30" s="65"/>
      <c r="I30" s="65" t="s">
        <v>1910</v>
      </c>
      <c r="J30" s="58">
        <v>0.05</v>
      </c>
      <c r="K30" s="90"/>
      <c r="L30" s="81"/>
      <c r="M30" s="65"/>
      <c r="N30" s="65"/>
      <c r="O30" s="58"/>
      <c r="P30" s="86"/>
      <c r="Q30" s="77"/>
      <c r="R30" s="52"/>
      <c r="S30" s="52"/>
      <c r="T30" s="86"/>
    </row>
    <row r="31" spans="1:20" x14ac:dyDescent="0.2">
      <c r="B31" s="77"/>
      <c r="C31" s="52"/>
      <c r="D31" s="52" t="s">
        <v>1696</v>
      </c>
      <c r="E31" s="58">
        <v>0.44</v>
      </c>
      <c r="F31" s="90"/>
      <c r="G31" s="81"/>
      <c r="H31" s="65"/>
      <c r="I31" s="65" t="s">
        <v>1694</v>
      </c>
      <c r="J31" s="58">
        <v>0.68</v>
      </c>
      <c r="K31" s="90">
        <v>509</v>
      </c>
      <c r="L31" s="81"/>
      <c r="M31" s="65"/>
      <c r="N31" s="65" t="s">
        <v>1764</v>
      </c>
      <c r="O31" s="58">
        <v>0.15</v>
      </c>
      <c r="P31" s="86"/>
      <c r="Q31" s="77"/>
      <c r="R31" s="52"/>
      <c r="S31" s="52"/>
      <c r="T31" s="86"/>
    </row>
    <row r="32" spans="1:20" x14ac:dyDescent="0.2">
      <c r="A32" s="19">
        <f>SUM(O28:O37)*O27+SUM(J28:J37)*J27+SUM(E28:E37)*E27</f>
        <v>8.6530000000000005</v>
      </c>
      <c r="B32" s="77"/>
      <c r="C32" s="52"/>
      <c r="D32" s="52" t="s">
        <v>1892</v>
      </c>
      <c r="E32" s="58">
        <v>0.17</v>
      </c>
      <c r="F32" s="90"/>
      <c r="G32" s="81"/>
      <c r="H32" s="65"/>
      <c r="I32" s="65" t="s">
        <v>664</v>
      </c>
      <c r="J32" s="58">
        <v>0.79</v>
      </c>
      <c r="K32" s="90">
        <v>604</v>
      </c>
      <c r="L32" s="81"/>
      <c r="M32" s="65"/>
      <c r="N32" s="65" t="s">
        <v>1765</v>
      </c>
      <c r="O32" s="58">
        <v>0.2</v>
      </c>
      <c r="P32" s="86">
        <v>704</v>
      </c>
      <c r="Q32" s="76"/>
      <c r="R32" s="55"/>
      <c r="S32" s="55" t="s">
        <v>1656</v>
      </c>
      <c r="T32" s="89"/>
    </row>
    <row r="33" spans="1:20" x14ac:dyDescent="0.2">
      <c r="B33" s="77"/>
      <c r="C33" s="52"/>
      <c r="D33" s="52" t="s">
        <v>73</v>
      </c>
      <c r="E33" s="58">
        <v>0.14000000000000001</v>
      </c>
      <c r="F33" s="90"/>
      <c r="G33" s="81"/>
      <c r="H33" s="65"/>
      <c r="I33" s="65"/>
      <c r="J33" s="58"/>
      <c r="K33" s="90"/>
      <c r="L33" s="81"/>
      <c r="M33" s="65"/>
      <c r="N33" s="65" t="s">
        <v>1766</v>
      </c>
      <c r="O33" s="58">
        <v>0.15</v>
      </c>
      <c r="P33" s="86">
        <v>705</v>
      </c>
      <c r="Q33" s="77"/>
      <c r="R33" s="52"/>
      <c r="S33" s="52" t="s">
        <v>1693</v>
      </c>
      <c r="T33" s="86">
        <v>512</v>
      </c>
    </row>
    <row r="34" spans="1:20" x14ac:dyDescent="0.2">
      <c r="B34" s="77"/>
      <c r="C34" s="52"/>
      <c r="D34" s="52" t="s">
        <v>1754</v>
      </c>
      <c r="E34" s="58">
        <v>0.25</v>
      </c>
      <c r="F34" s="90"/>
      <c r="G34" s="81"/>
      <c r="H34" s="65"/>
      <c r="I34" s="65"/>
      <c r="J34" s="58"/>
      <c r="K34" s="90"/>
      <c r="L34" s="81"/>
      <c r="M34" s="65"/>
      <c r="N34" s="65" t="s">
        <v>1893</v>
      </c>
      <c r="O34" s="58">
        <v>0.05</v>
      </c>
      <c r="P34" s="86"/>
      <c r="Q34" s="77"/>
      <c r="R34" s="52"/>
      <c r="S34" s="52" t="s">
        <v>1767</v>
      </c>
      <c r="T34" s="86">
        <v>306</v>
      </c>
    </row>
    <row r="35" spans="1:20" x14ac:dyDescent="0.2">
      <c r="B35" s="77"/>
      <c r="C35" s="52"/>
      <c r="D35" s="52" t="s">
        <v>922</v>
      </c>
      <c r="E35" s="58">
        <v>0.5</v>
      </c>
      <c r="F35" s="90">
        <v>804</v>
      </c>
      <c r="G35" s="81"/>
      <c r="H35" s="65"/>
      <c r="I35" s="65" t="s">
        <v>1886</v>
      </c>
      <c r="J35" s="58">
        <v>0.1</v>
      </c>
      <c r="K35" s="90">
        <v>100</v>
      </c>
      <c r="L35" s="81"/>
      <c r="M35" s="65"/>
      <c r="N35" s="65" t="s">
        <v>1886</v>
      </c>
      <c r="O35" s="58">
        <v>0.1</v>
      </c>
      <c r="P35" s="90">
        <v>100</v>
      </c>
      <c r="Q35" s="77"/>
      <c r="R35" s="52"/>
      <c r="S35" s="52"/>
      <c r="T35" s="86"/>
    </row>
    <row r="36" spans="1:20" x14ac:dyDescent="0.2">
      <c r="A36" s="20" t="s">
        <v>991</v>
      </c>
      <c r="B36" s="78"/>
      <c r="C36" s="59"/>
      <c r="D36" s="59"/>
      <c r="E36" s="61"/>
      <c r="F36" s="91"/>
      <c r="G36" s="82"/>
      <c r="H36" s="66"/>
      <c r="I36" s="66" t="s">
        <v>1768</v>
      </c>
      <c r="J36" s="61">
        <v>0.2</v>
      </c>
      <c r="K36" s="91"/>
      <c r="L36" s="82"/>
      <c r="M36" s="66"/>
      <c r="N36" s="66" t="s">
        <v>1018</v>
      </c>
      <c r="O36" s="61">
        <v>0.4</v>
      </c>
      <c r="P36" s="87"/>
      <c r="Q36" s="78"/>
      <c r="R36" s="59"/>
      <c r="S36" s="59"/>
      <c r="T36" s="87"/>
    </row>
    <row r="37" spans="1:20" ht="13.9" customHeight="1" x14ac:dyDescent="0.2">
      <c r="A37" s="20"/>
      <c r="B37" s="79"/>
      <c r="C37" s="62"/>
      <c r="D37" s="62"/>
      <c r="E37" s="64"/>
      <c r="F37" s="92"/>
      <c r="G37" s="83"/>
      <c r="H37" s="67"/>
      <c r="I37" s="67" t="s">
        <v>1686</v>
      </c>
      <c r="J37" s="64">
        <v>0.8</v>
      </c>
      <c r="K37" s="92"/>
      <c r="L37" s="83"/>
      <c r="M37" s="67"/>
      <c r="N37" s="67" t="s">
        <v>1675</v>
      </c>
      <c r="O37" s="64">
        <v>0.5</v>
      </c>
      <c r="P37" s="88"/>
      <c r="Q37" s="79"/>
      <c r="R37" s="62"/>
      <c r="S37" s="62"/>
      <c r="T37" s="88"/>
    </row>
    <row r="38" spans="1:20" x14ac:dyDescent="0.2">
      <c r="B38" s="76"/>
      <c r="C38" s="55"/>
      <c r="D38" s="55" t="s">
        <v>1661</v>
      </c>
      <c r="E38" s="70">
        <v>1</v>
      </c>
      <c r="F38" s="89"/>
      <c r="G38" s="76"/>
      <c r="H38" s="55"/>
      <c r="I38" s="55" t="s">
        <v>1661</v>
      </c>
      <c r="J38" s="70">
        <v>1</v>
      </c>
      <c r="K38" s="89"/>
      <c r="L38" s="76"/>
      <c r="M38" s="55"/>
      <c r="N38" s="55" t="s">
        <v>1661</v>
      </c>
      <c r="O38" s="70">
        <v>1</v>
      </c>
      <c r="P38" s="89"/>
      <c r="Q38" s="76"/>
      <c r="R38" s="55"/>
      <c r="S38" s="55" t="s">
        <v>1655</v>
      </c>
      <c r="T38" s="89"/>
    </row>
    <row r="39" spans="1:20" x14ac:dyDescent="0.2">
      <c r="A39" s="1" t="s">
        <v>1699</v>
      </c>
      <c r="B39" s="77"/>
      <c r="C39" s="52"/>
      <c r="D39" s="52" t="s">
        <v>1890</v>
      </c>
      <c r="E39" s="58">
        <v>0.2</v>
      </c>
      <c r="F39" s="90">
        <v>101</v>
      </c>
      <c r="G39" s="81"/>
      <c r="H39" s="65"/>
      <c r="I39" s="65" t="s">
        <v>1769</v>
      </c>
      <c r="J39" s="58">
        <v>0.11</v>
      </c>
      <c r="K39" s="90">
        <v>213</v>
      </c>
      <c r="L39" s="81"/>
      <c r="M39" s="65"/>
      <c r="N39" s="65" t="s">
        <v>1711</v>
      </c>
      <c r="O39" s="58">
        <v>0.12</v>
      </c>
      <c r="P39" s="86">
        <v>207</v>
      </c>
      <c r="Q39" s="77"/>
      <c r="R39" s="52"/>
      <c r="S39" s="52" t="s">
        <v>1770</v>
      </c>
      <c r="T39" s="86"/>
    </row>
    <row r="40" spans="1:20" x14ac:dyDescent="0.2">
      <c r="A40" s="34">
        <f>A29+1</f>
        <v>43293</v>
      </c>
      <c r="B40" s="77"/>
      <c r="C40" s="52"/>
      <c r="D40" s="52" t="s">
        <v>1891</v>
      </c>
      <c r="E40" s="58">
        <v>0.2</v>
      </c>
      <c r="F40" s="90">
        <v>102</v>
      </c>
      <c r="G40" s="81" t="s">
        <v>1008</v>
      </c>
      <c r="H40" s="65"/>
      <c r="I40" s="65" t="s">
        <v>500</v>
      </c>
      <c r="J40" s="58">
        <v>2.9</v>
      </c>
      <c r="K40" s="90">
        <v>409</v>
      </c>
      <c r="L40" s="81" t="s">
        <v>1008</v>
      </c>
      <c r="M40" s="65"/>
      <c r="N40" s="65" t="s">
        <v>1771</v>
      </c>
      <c r="O40" s="58">
        <v>1.28</v>
      </c>
      <c r="P40" s="86"/>
      <c r="Q40" s="77"/>
      <c r="R40" s="52"/>
      <c r="S40" s="52"/>
      <c r="T40" s="86"/>
    </row>
    <row r="41" spans="1:20" x14ac:dyDescent="0.2">
      <c r="B41" s="77"/>
      <c r="C41" s="52"/>
      <c r="D41" s="52" t="s">
        <v>1903</v>
      </c>
      <c r="E41" s="58">
        <v>0.39</v>
      </c>
      <c r="F41" s="90"/>
      <c r="G41" s="81"/>
      <c r="H41" s="65"/>
      <c r="I41" s="65" t="s">
        <v>561</v>
      </c>
      <c r="J41" s="58">
        <v>0.68</v>
      </c>
      <c r="K41" s="90"/>
      <c r="L41" s="81"/>
      <c r="M41" s="65"/>
      <c r="N41" s="65" t="s">
        <v>1772</v>
      </c>
      <c r="O41" s="58">
        <v>0.19</v>
      </c>
      <c r="P41" s="86">
        <v>306</v>
      </c>
      <c r="Q41" s="77"/>
      <c r="R41" s="52"/>
      <c r="S41" s="52"/>
      <c r="T41" s="86"/>
    </row>
    <row r="42" spans="1:20" x14ac:dyDescent="0.2">
      <c r="B42" s="77"/>
      <c r="C42" s="52"/>
      <c r="D42" s="52" t="s">
        <v>1681</v>
      </c>
      <c r="E42" s="58">
        <v>0.44</v>
      </c>
      <c r="F42" s="90"/>
      <c r="G42" s="81"/>
      <c r="H42" s="65"/>
      <c r="I42" s="65" t="s">
        <v>682</v>
      </c>
      <c r="J42" s="58">
        <v>0.73</v>
      </c>
      <c r="K42" s="90">
        <v>604</v>
      </c>
      <c r="L42" s="81"/>
      <c r="M42" s="65"/>
      <c r="N42" s="65" t="s">
        <v>610</v>
      </c>
      <c r="O42" s="58">
        <v>0.56999999999999995</v>
      </c>
      <c r="P42" s="86">
        <v>507</v>
      </c>
      <c r="Q42" s="77"/>
      <c r="R42" s="52"/>
      <c r="S42" s="52"/>
      <c r="T42" s="86"/>
    </row>
    <row r="43" spans="1:20" x14ac:dyDescent="0.2">
      <c r="A43" s="19">
        <f>SUM(O39:O48)*O38+SUM(J39:J48)*J38+SUM(E39:E48)*E38</f>
        <v>12.85</v>
      </c>
      <c r="B43" s="77"/>
      <c r="C43" s="52"/>
      <c r="D43" s="52" t="s">
        <v>1892</v>
      </c>
      <c r="E43" s="58">
        <v>0.17</v>
      </c>
      <c r="F43" s="90"/>
      <c r="G43" s="81"/>
      <c r="H43" s="65"/>
      <c r="I43" s="65"/>
      <c r="J43" s="58"/>
      <c r="K43" s="90"/>
      <c r="L43" s="81"/>
      <c r="M43" s="65"/>
      <c r="N43" s="65" t="s">
        <v>698</v>
      </c>
      <c r="O43" s="58">
        <v>0.81</v>
      </c>
      <c r="P43" s="86">
        <v>606</v>
      </c>
      <c r="Q43" s="76"/>
      <c r="R43" s="55"/>
      <c r="S43" s="55" t="s">
        <v>1656</v>
      </c>
      <c r="T43" s="89"/>
    </row>
    <row r="44" spans="1:20" x14ac:dyDescent="0.2">
      <c r="B44" s="77"/>
      <c r="C44" s="52"/>
      <c r="D44" s="52" t="s">
        <v>73</v>
      </c>
      <c r="E44" s="58">
        <v>0.14000000000000001</v>
      </c>
      <c r="F44" s="90"/>
      <c r="G44" s="81"/>
      <c r="H44" s="65"/>
      <c r="I44" s="65" t="s">
        <v>854</v>
      </c>
      <c r="J44" s="58">
        <v>0.56999999999999995</v>
      </c>
      <c r="K44" s="90">
        <v>1006</v>
      </c>
      <c r="L44" s="81"/>
      <c r="M44" s="65"/>
      <c r="N44" s="65"/>
      <c r="O44" s="58"/>
      <c r="P44" s="86"/>
      <c r="Q44" s="77"/>
      <c r="R44" s="52"/>
      <c r="S44" s="52" t="s">
        <v>610</v>
      </c>
      <c r="T44" s="86">
        <v>507</v>
      </c>
    </row>
    <row r="45" spans="1:20" x14ac:dyDescent="0.2">
      <c r="B45" s="77"/>
      <c r="C45" s="52"/>
      <c r="D45" s="52" t="s">
        <v>1754</v>
      </c>
      <c r="E45" s="58">
        <v>0.25</v>
      </c>
      <c r="F45" s="90"/>
      <c r="G45" s="81"/>
      <c r="H45" s="65"/>
      <c r="I45" s="65"/>
      <c r="J45" s="58"/>
      <c r="K45" s="90"/>
      <c r="L45" s="81"/>
      <c r="M45" s="65"/>
      <c r="N45" s="65"/>
      <c r="O45" s="58"/>
      <c r="P45" s="86"/>
      <c r="Q45" s="77"/>
      <c r="R45" s="52"/>
      <c r="S45" s="52"/>
      <c r="T45" s="86"/>
    </row>
    <row r="46" spans="1:20" x14ac:dyDescent="0.2">
      <c r="B46" s="77"/>
      <c r="C46" s="52"/>
      <c r="D46" s="52" t="s">
        <v>1773</v>
      </c>
      <c r="E46" s="58">
        <v>0.6</v>
      </c>
      <c r="F46" s="90"/>
      <c r="G46" s="81"/>
      <c r="H46" s="65"/>
      <c r="I46" s="65" t="s">
        <v>1707</v>
      </c>
      <c r="J46" s="58">
        <v>0.1</v>
      </c>
      <c r="K46" s="90">
        <v>100</v>
      </c>
      <c r="L46" s="81"/>
      <c r="M46" s="65"/>
      <c r="N46" s="65" t="s">
        <v>1707</v>
      </c>
      <c r="O46" s="58">
        <v>0.1</v>
      </c>
      <c r="P46" s="90">
        <v>100</v>
      </c>
      <c r="Q46" s="77"/>
      <c r="R46" s="52"/>
      <c r="S46" s="52"/>
      <c r="T46" s="86"/>
    </row>
    <row r="47" spans="1:20" x14ac:dyDescent="0.2">
      <c r="A47" s="20" t="s">
        <v>991</v>
      </c>
      <c r="B47" s="78"/>
      <c r="C47" s="59"/>
      <c r="D47" s="59"/>
      <c r="E47" s="61"/>
      <c r="F47" s="91"/>
      <c r="G47" s="82"/>
      <c r="H47" s="66"/>
      <c r="I47" s="66" t="s">
        <v>1030</v>
      </c>
      <c r="J47" s="61">
        <v>0.6</v>
      </c>
      <c r="K47" s="91"/>
      <c r="L47" s="82"/>
      <c r="M47" s="66"/>
      <c r="N47" s="66" t="s">
        <v>1899</v>
      </c>
      <c r="O47" s="61">
        <v>0.6</v>
      </c>
      <c r="P47" s="87"/>
      <c r="Q47" s="78"/>
      <c r="R47" s="59"/>
      <c r="S47" s="59"/>
      <c r="T47" s="87"/>
    </row>
    <row r="48" spans="1:20" x14ac:dyDescent="0.2">
      <c r="A48" s="20"/>
      <c r="B48" s="79"/>
      <c r="C48" s="62"/>
      <c r="D48" s="62"/>
      <c r="E48" s="64"/>
      <c r="F48" s="92"/>
      <c r="G48" s="83"/>
      <c r="H48" s="67"/>
      <c r="I48" s="67" t="s">
        <v>1675</v>
      </c>
      <c r="J48" s="64">
        <v>0.5</v>
      </c>
      <c r="K48" s="92"/>
      <c r="L48" s="83"/>
      <c r="M48" s="67"/>
      <c r="N48" s="67" t="s">
        <v>1730</v>
      </c>
      <c r="O48" s="64">
        <v>0.6</v>
      </c>
      <c r="P48" s="88"/>
      <c r="Q48" s="79"/>
      <c r="R48" s="62"/>
      <c r="S48" s="62"/>
      <c r="T48" s="88"/>
    </row>
    <row r="49" spans="1:20" x14ac:dyDescent="0.2">
      <c r="B49" s="76"/>
      <c r="C49" s="55"/>
      <c r="D49" s="55" t="s">
        <v>1661</v>
      </c>
      <c r="E49" s="70">
        <v>1</v>
      </c>
      <c r="F49" s="89"/>
      <c r="G49" s="76"/>
      <c r="H49" s="55"/>
      <c r="I49" s="55" t="s">
        <v>1661</v>
      </c>
      <c r="J49" s="70">
        <v>1</v>
      </c>
      <c r="K49" s="89"/>
      <c r="L49" s="76"/>
      <c r="M49" s="55"/>
      <c r="N49" s="55" t="s">
        <v>1708</v>
      </c>
      <c r="O49" s="70">
        <v>0.75</v>
      </c>
      <c r="P49" s="89"/>
      <c r="Q49" s="76"/>
      <c r="R49" s="55"/>
      <c r="S49" s="55" t="s">
        <v>1655</v>
      </c>
      <c r="T49" s="89"/>
    </row>
    <row r="50" spans="1:20" x14ac:dyDescent="0.2">
      <c r="A50" s="1" t="s">
        <v>1709</v>
      </c>
      <c r="B50" s="77"/>
      <c r="C50" s="52"/>
      <c r="D50" s="52" t="s">
        <v>1890</v>
      </c>
      <c r="E50" s="58">
        <v>0.2</v>
      </c>
      <c r="F50" s="90">
        <v>101</v>
      </c>
      <c r="G50" s="81"/>
      <c r="H50" s="65"/>
      <c r="I50" s="65" t="s">
        <v>1689</v>
      </c>
      <c r="J50" s="58">
        <v>0.05</v>
      </c>
      <c r="K50" s="90">
        <v>206</v>
      </c>
      <c r="L50" s="81"/>
      <c r="M50" s="65"/>
      <c r="N50" s="65" t="s">
        <v>1774</v>
      </c>
      <c r="O50" s="58">
        <v>0.21</v>
      </c>
      <c r="P50" s="86">
        <v>202</v>
      </c>
      <c r="Q50" s="77"/>
      <c r="R50" s="52"/>
      <c r="S50" s="52" t="s">
        <v>1775</v>
      </c>
      <c r="T50" s="86"/>
    </row>
    <row r="51" spans="1:20" x14ac:dyDescent="0.2">
      <c r="A51" s="34">
        <f>A40+1</f>
        <v>43294</v>
      </c>
      <c r="B51" s="77"/>
      <c r="C51" s="52"/>
      <c r="D51" s="52" t="s">
        <v>1891</v>
      </c>
      <c r="E51" s="58">
        <v>0.2</v>
      </c>
      <c r="F51" s="90">
        <v>102</v>
      </c>
      <c r="G51" s="81" t="s">
        <v>1008</v>
      </c>
      <c r="H51" s="65"/>
      <c r="I51" s="65" t="s">
        <v>1776</v>
      </c>
      <c r="J51" s="58">
        <v>1.88</v>
      </c>
      <c r="K51" s="90">
        <v>455</v>
      </c>
      <c r="L51" s="81" t="s">
        <v>1008</v>
      </c>
      <c r="M51" s="65"/>
      <c r="N51" s="65" t="s">
        <v>364</v>
      </c>
      <c r="O51" s="58">
        <v>3.38</v>
      </c>
      <c r="P51" s="86">
        <v>403</v>
      </c>
      <c r="Q51" s="77"/>
      <c r="R51" s="52"/>
      <c r="S51" s="52"/>
      <c r="T51" s="86"/>
    </row>
    <row r="52" spans="1:20" x14ac:dyDescent="0.2">
      <c r="B52" s="77"/>
      <c r="C52" s="52"/>
      <c r="D52" s="52" t="s">
        <v>1903</v>
      </c>
      <c r="E52" s="58">
        <v>0.39</v>
      </c>
      <c r="F52" s="90"/>
      <c r="G52" s="81"/>
      <c r="H52" s="65"/>
      <c r="I52" s="65" t="s">
        <v>299</v>
      </c>
      <c r="J52" s="58">
        <v>0.34</v>
      </c>
      <c r="K52" s="90">
        <v>307</v>
      </c>
      <c r="L52" s="81"/>
      <c r="M52" s="65"/>
      <c r="N52" s="65" t="s">
        <v>1668</v>
      </c>
      <c r="O52" s="58">
        <v>0.46</v>
      </c>
      <c r="P52" s="86"/>
      <c r="Q52" s="77"/>
      <c r="R52" s="52"/>
      <c r="S52" s="52"/>
      <c r="T52" s="86"/>
    </row>
    <row r="53" spans="1:20" x14ac:dyDescent="0.2">
      <c r="B53" s="77"/>
      <c r="C53" s="52"/>
      <c r="D53" s="52" t="s">
        <v>1681</v>
      </c>
      <c r="E53" s="58">
        <v>0.44</v>
      </c>
      <c r="F53" s="90"/>
      <c r="G53" s="81"/>
      <c r="H53" s="65"/>
      <c r="I53" s="65" t="s">
        <v>1777</v>
      </c>
      <c r="J53" s="58">
        <v>0.42</v>
      </c>
      <c r="K53" s="90">
        <v>504</v>
      </c>
      <c r="L53" s="81"/>
      <c r="M53" s="65"/>
      <c r="N53" s="65" t="s">
        <v>1778</v>
      </c>
      <c r="O53" s="58">
        <v>0.05</v>
      </c>
      <c r="P53" s="86"/>
      <c r="Q53" s="77"/>
      <c r="R53" s="52"/>
      <c r="S53" s="52"/>
      <c r="T53" s="86"/>
    </row>
    <row r="54" spans="1:20" x14ac:dyDescent="0.2">
      <c r="A54" s="19">
        <f>SUM(O50:O59)*O49+SUM(J50:J59)*J49+SUM(E50:E59)*E49</f>
        <v>10.985000000000001</v>
      </c>
      <c r="B54" s="77"/>
      <c r="C54" s="52"/>
      <c r="D54" s="52" t="s">
        <v>1892</v>
      </c>
      <c r="E54" s="58">
        <v>0.17</v>
      </c>
      <c r="F54" s="90"/>
      <c r="G54" s="81"/>
      <c r="H54" s="65"/>
      <c r="I54" s="65" t="s">
        <v>731</v>
      </c>
      <c r="J54" s="58">
        <v>0.47</v>
      </c>
      <c r="K54" s="90"/>
      <c r="L54" s="81"/>
      <c r="M54" s="65"/>
      <c r="N54" s="65"/>
      <c r="O54" s="58"/>
      <c r="P54" s="86"/>
      <c r="Q54" s="76"/>
      <c r="R54" s="55"/>
      <c r="S54" s="55" t="s">
        <v>1656</v>
      </c>
      <c r="T54" s="89"/>
    </row>
    <row r="55" spans="1:20" x14ac:dyDescent="0.2">
      <c r="B55" s="77"/>
      <c r="C55" s="52"/>
      <c r="D55" s="52" t="s">
        <v>73</v>
      </c>
      <c r="E55" s="58">
        <v>0.14000000000000001</v>
      </c>
      <c r="F55" s="90"/>
      <c r="G55" s="81"/>
      <c r="H55" s="65"/>
      <c r="I55" s="65"/>
      <c r="J55" s="58"/>
      <c r="K55" s="90"/>
      <c r="L55" s="81"/>
      <c r="M55" s="65"/>
      <c r="N55" s="65" t="s">
        <v>1779</v>
      </c>
      <c r="O55" s="58">
        <v>0.61</v>
      </c>
      <c r="P55" s="86">
        <v>1016</v>
      </c>
      <c r="Q55" s="77"/>
      <c r="R55" s="52"/>
      <c r="S55" s="52" t="s">
        <v>1896</v>
      </c>
      <c r="T55" s="86">
        <v>818</v>
      </c>
    </row>
    <row r="56" spans="1:20" x14ac:dyDescent="0.2">
      <c r="B56" s="77"/>
      <c r="C56" s="52"/>
      <c r="D56" s="52" t="s">
        <v>1754</v>
      </c>
      <c r="E56" s="58">
        <v>0.25</v>
      </c>
      <c r="F56" s="90"/>
      <c r="G56" s="81"/>
      <c r="H56" s="65"/>
      <c r="I56" s="65"/>
      <c r="J56" s="58"/>
      <c r="K56" s="90"/>
      <c r="L56" s="81"/>
      <c r="M56" s="65"/>
      <c r="N56" s="65"/>
      <c r="O56" s="58"/>
      <c r="P56" s="86"/>
      <c r="Q56" s="77"/>
      <c r="R56" s="52"/>
      <c r="S56" s="52" t="s">
        <v>1780</v>
      </c>
      <c r="T56" s="86"/>
    </row>
    <row r="57" spans="1:20" x14ac:dyDescent="0.2">
      <c r="B57" s="77"/>
      <c r="C57" s="52"/>
      <c r="D57" s="52" t="s">
        <v>1781</v>
      </c>
      <c r="E57" s="58">
        <v>0.54</v>
      </c>
      <c r="F57" s="90"/>
      <c r="G57" s="81"/>
      <c r="H57" s="65"/>
      <c r="I57" s="65" t="s">
        <v>1885</v>
      </c>
      <c r="J57" s="58">
        <v>0.1</v>
      </c>
      <c r="K57" s="90">
        <v>100</v>
      </c>
      <c r="L57" s="81"/>
      <c r="M57" s="65"/>
      <c r="N57" s="65" t="s">
        <v>1885</v>
      </c>
      <c r="O57" s="58">
        <v>0.1</v>
      </c>
      <c r="P57" s="90">
        <v>100</v>
      </c>
      <c r="Q57" s="77"/>
      <c r="R57" s="52"/>
      <c r="S57" s="52"/>
      <c r="T57" s="86"/>
    </row>
    <row r="58" spans="1:20" x14ac:dyDescent="0.2">
      <c r="A58" s="20" t="s">
        <v>991</v>
      </c>
      <c r="B58" s="78"/>
      <c r="C58" s="59"/>
      <c r="D58" s="59"/>
      <c r="E58" s="61"/>
      <c r="F58" s="91"/>
      <c r="G58" s="82"/>
      <c r="H58" s="66"/>
      <c r="I58" s="66" t="s">
        <v>1901</v>
      </c>
      <c r="J58" s="61">
        <v>0.35</v>
      </c>
      <c r="K58" s="91"/>
      <c r="L58" s="82"/>
      <c r="M58" s="66"/>
      <c r="N58" s="66" t="s">
        <v>1782</v>
      </c>
      <c r="O58" s="61">
        <v>0.45</v>
      </c>
      <c r="P58" s="87"/>
      <c r="Q58" s="78"/>
      <c r="R58" s="59"/>
      <c r="S58" s="59"/>
      <c r="T58" s="87"/>
    </row>
    <row r="59" spans="1:20" x14ac:dyDescent="0.2">
      <c r="A59" s="20"/>
      <c r="B59" s="79"/>
      <c r="C59" s="62"/>
      <c r="D59" s="62"/>
      <c r="E59" s="64"/>
      <c r="F59" s="92"/>
      <c r="G59" s="83"/>
      <c r="H59" s="67"/>
      <c r="I59" s="67" t="s">
        <v>1719</v>
      </c>
      <c r="J59" s="64">
        <v>0.5</v>
      </c>
      <c r="K59" s="92"/>
      <c r="L59" s="83"/>
      <c r="M59" s="67"/>
      <c r="N59" s="67" t="s">
        <v>1686</v>
      </c>
      <c r="O59" s="64">
        <v>0.8</v>
      </c>
      <c r="P59" s="88"/>
      <c r="Q59" s="79"/>
      <c r="R59" s="62"/>
      <c r="S59" s="62"/>
      <c r="T59" s="88"/>
    </row>
    <row r="60" spans="1:20" x14ac:dyDescent="0.2">
      <c r="B60" s="76"/>
      <c r="C60" s="55"/>
      <c r="D60" s="55" t="s">
        <v>1708</v>
      </c>
      <c r="E60" s="70">
        <v>0.75</v>
      </c>
      <c r="F60" s="89"/>
      <c r="G60" s="76"/>
      <c r="H60" s="55"/>
      <c r="I60" s="55" t="s">
        <v>1720</v>
      </c>
      <c r="J60" s="70">
        <v>0.1</v>
      </c>
      <c r="K60" s="89"/>
      <c r="L60" s="76"/>
      <c r="M60" s="55"/>
      <c r="N60" s="55" t="s">
        <v>1720</v>
      </c>
      <c r="O60" s="70">
        <v>0.1</v>
      </c>
      <c r="P60" s="89"/>
      <c r="Q60" s="76"/>
      <c r="R60" s="55"/>
      <c r="S60" s="55" t="s">
        <v>1655</v>
      </c>
      <c r="T60" s="89"/>
    </row>
    <row r="61" spans="1:20" x14ac:dyDescent="0.2">
      <c r="A61" s="1" t="s">
        <v>1721</v>
      </c>
      <c r="B61" s="77"/>
      <c r="C61" s="52"/>
      <c r="D61" s="52" t="s">
        <v>1890</v>
      </c>
      <c r="E61" s="57">
        <v>0.2</v>
      </c>
      <c r="F61" s="90">
        <v>101</v>
      </c>
      <c r="G61" s="81" t="s">
        <v>1008</v>
      </c>
      <c r="H61" s="65"/>
      <c r="I61" s="65" t="s">
        <v>1783</v>
      </c>
      <c r="J61" s="58">
        <v>2.91</v>
      </c>
      <c r="K61" s="90"/>
      <c r="L61" s="81"/>
      <c r="M61" s="65"/>
      <c r="N61" s="65" t="s">
        <v>953</v>
      </c>
      <c r="O61" s="58">
        <v>3.09</v>
      </c>
      <c r="P61" s="86">
        <v>813</v>
      </c>
      <c r="Q61" s="77"/>
      <c r="R61" s="52"/>
      <c r="S61" s="52" t="s">
        <v>1784</v>
      </c>
      <c r="T61" s="86">
        <v>513</v>
      </c>
    </row>
    <row r="62" spans="1:20" x14ac:dyDescent="0.2">
      <c r="A62" s="34">
        <f>A51+1</f>
        <v>43295</v>
      </c>
      <c r="B62" s="77"/>
      <c r="C62" s="52"/>
      <c r="D62" s="52" t="s">
        <v>1891</v>
      </c>
      <c r="E62" s="57">
        <v>0.2</v>
      </c>
      <c r="F62" s="90">
        <v>102</v>
      </c>
      <c r="G62" s="81"/>
      <c r="H62" s="65"/>
      <c r="I62" s="65" t="s">
        <v>618</v>
      </c>
      <c r="J62" s="58">
        <v>0.06</v>
      </c>
      <c r="K62" s="90">
        <v>513</v>
      </c>
      <c r="L62" s="81"/>
      <c r="M62" s="65"/>
      <c r="N62" s="65"/>
      <c r="O62" s="58"/>
      <c r="P62" s="86"/>
      <c r="Q62" s="77"/>
      <c r="R62" s="52"/>
      <c r="S62" s="52" t="s">
        <v>1785</v>
      </c>
      <c r="T62" s="86"/>
    </row>
    <row r="63" spans="1:20" x14ac:dyDescent="0.2">
      <c r="B63" s="77"/>
      <c r="C63" s="52"/>
      <c r="D63" s="52" t="s">
        <v>1903</v>
      </c>
      <c r="E63" s="57">
        <v>0.39</v>
      </c>
      <c r="F63" s="90"/>
      <c r="G63" s="81"/>
      <c r="H63" s="65"/>
      <c r="I63" s="65" t="s">
        <v>685</v>
      </c>
      <c r="J63" s="58">
        <v>0.75</v>
      </c>
      <c r="K63" s="90">
        <v>604</v>
      </c>
      <c r="L63" s="81"/>
      <c r="M63" s="65"/>
      <c r="N63" s="65" t="s">
        <v>1786</v>
      </c>
      <c r="O63" s="58">
        <v>0.12</v>
      </c>
      <c r="P63" s="86">
        <v>705</v>
      </c>
      <c r="Q63" s="77"/>
      <c r="R63" s="52"/>
      <c r="S63" s="52"/>
      <c r="T63" s="86"/>
    </row>
    <row r="64" spans="1:20" x14ac:dyDescent="0.2">
      <c r="B64" s="77"/>
      <c r="C64" s="52"/>
      <c r="D64" s="52" t="s">
        <v>1681</v>
      </c>
      <c r="E64" s="57">
        <v>0.44</v>
      </c>
      <c r="F64" s="90"/>
      <c r="G64" s="81"/>
      <c r="H64" s="65"/>
      <c r="I64" s="65"/>
      <c r="J64" s="58"/>
      <c r="K64" s="90"/>
      <c r="L64" s="81"/>
      <c r="M64" s="65"/>
      <c r="N64" s="65" t="s">
        <v>1766</v>
      </c>
      <c r="O64" s="58">
        <v>0.15</v>
      </c>
      <c r="P64" s="86">
        <v>708</v>
      </c>
      <c r="Q64" s="77"/>
      <c r="R64" s="52"/>
      <c r="S64" s="52"/>
      <c r="T64" s="86"/>
    </row>
    <row r="65" spans="1:20" x14ac:dyDescent="0.2">
      <c r="A65" s="19">
        <f>SUM(O61:O70)*O60+SUM(J61:J70)*J60+SUM(E61:E70)*E60</f>
        <v>2.9205000000000001</v>
      </c>
      <c r="B65" s="77"/>
      <c r="C65" s="52"/>
      <c r="D65" s="52" t="s">
        <v>1892</v>
      </c>
      <c r="E65" s="57">
        <v>0.17</v>
      </c>
      <c r="F65" s="90"/>
      <c r="G65" s="81"/>
      <c r="H65" s="65"/>
      <c r="I65" s="65" t="s">
        <v>1787</v>
      </c>
      <c r="J65" s="58">
        <v>2</v>
      </c>
      <c r="K65" s="90"/>
      <c r="L65" s="81"/>
      <c r="M65" s="65"/>
      <c r="N65" s="65" t="s">
        <v>1764</v>
      </c>
      <c r="O65" s="58">
        <v>0.15</v>
      </c>
      <c r="P65" s="86"/>
      <c r="Q65" s="76"/>
      <c r="R65" s="55"/>
      <c r="S65" s="55" t="s">
        <v>1656</v>
      </c>
      <c r="T65" s="89"/>
    </row>
    <row r="66" spans="1:20" x14ac:dyDescent="0.2">
      <c r="B66" s="77"/>
      <c r="C66" s="52"/>
      <c r="D66" s="52" t="s">
        <v>73</v>
      </c>
      <c r="E66" s="57">
        <v>0.14000000000000001</v>
      </c>
      <c r="F66" s="90"/>
      <c r="G66" s="81"/>
      <c r="H66" s="65"/>
      <c r="I66" s="65"/>
      <c r="J66" s="58"/>
      <c r="K66" s="90"/>
      <c r="L66" s="81"/>
      <c r="M66" s="65"/>
      <c r="N66" s="65" t="s">
        <v>1893</v>
      </c>
      <c r="O66" s="58">
        <v>0.05</v>
      </c>
      <c r="P66" s="86"/>
      <c r="Q66" s="77"/>
      <c r="R66" s="52"/>
      <c r="S66" s="52" t="s">
        <v>953</v>
      </c>
      <c r="T66" s="86">
        <v>813</v>
      </c>
    </row>
    <row r="67" spans="1:20" x14ac:dyDescent="0.2">
      <c r="B67" s="77"/>
      <c r="C67" s="52"/>
      <c r="D67" s="52" t="s">
        <v>1754</v>
      </c>
      <c r="E67" s="57">
        <v>0.25</v>
      </c>
      <c r="F67" s="90"/>
      <c r="G67" s="81"/>
      <c r="H67" s="65"/>
      <c r="I67" s="65"/>
      <c r="J67" s="58"/>
      <c r="K67" s="90"/>
      <c r="L67" s="81"/>
      <c r="M67" s="65"/>
      <c r="N67" s="65"/>
      <c r="O67" s="58"/>
      <c r="P67" s="86"/>
      <c r="Q67" s="77"/>
      <c r="R67" s="52"/>
      <c r="S67" s="52"/>
      <c r="T67" s="86"/>
    </row>
    <row r="68" spans="1:20" x14ac:dyDescent="0.2">
      <c r="B68" s="77"/>
      <c r="C68" s="52"/>
      <c r="D68" s="52" t="s">
        <v>1773</v>
      </c>
      <c r="E68" s="57">
        <v>0.6</v>
      </c>
      <c r="F68" s="90"/>
      <c r="G68" s="81"/>
      <c r="H68" s="65"/>
      <c r="I68" s="65" t="s">
        <v>1888</v>
      </c>
      <c r="J68" s="58">
        <v>0.1</v>
      </c>
      <c r="K68" s="90">
        <v>100</v>
      </c>
      <c r="L68" s="81"/>
      <c r="M68" s="65"/>
      <c r="N68" s="65" t="s">
        <v>1888</v>
      </c>
      <c r="O68" s="58">
        <v>0.1</v>
      </c>
      <c r="P68" s="90">
        <v>100</v>
      </c>
      <c r="Q68" s="77"/>
      <c r="R68" s="52"/>
      <c r="S68" s="52"/>
      <c r="T68" s="86"/>
    </row>
    <row r="69" spans="1:20" x14ac:dyDescent="0.2">
      <c r="A69" s="20" t="s">
        <v>991</v>
      </c>
      <c r="B69" s="78"/>
      <c r="C69" s="59"/>
      <c r="D69" s="59"/>
      <c r="E69" s="60"/>
      <c r="F69" s="91"/>
      <c r="G69" s="82"/>
      <c r="H69" s="66"/>
      <c r="I69" s="66" t="s">
        <v>1729</v>
      </c>
      <c r="J69" s="61">
        <v>0.55000000000000004</v>
      </c>
      <c r="K69" s="91"/>
      <c r="L69" s="82"/>
      <c r="M69" s="66"/>
      <c r="N69" s="66" t="s">
        <v>1673</v>
      </c>
      <c r="O69" s="61">
        <v>0.15</v>
      </c>
      <c r="P69" s="87"/>
      <c r="Q69" s="78"/>
      <c r="R69" s="59"/>
      <c r="S69" s="59"/>
      <c r="T69" s="87"/>
    </row>
    <row r="70" spans="1:20" x14ac:dyDescent="0.2">
      <c r="A70" s="20"/>
      <c r="B70" s="79"/>
      <c r="C70" s="62"/>
      <c r="D70" s="62"/>
      <c r="E70" s="63"/>
      <c r="F70" s="92"/>
      <c r="G70" s="83"/>
      <c r="H70" s="67"/>
      <c r="I70" s="67" t="s">
        <v>1730</v>
      </c>
      <c r="J70" s="64">
        <v>0.6</v>
      </c>
      <c r="K70" s="92"/>
      <c r="L70" s="83"/>
      <c r="M70" s="67"/>
      <c r="N70" s="67" t="s">
        <v>1675</v>
      </c>
      <c r="O70" s="64">
        <v>0.5</v>
      </c>
      <c r="P70" s="88"/>
      <c r="Q70" s="79"/>
      <c r="R70" s="62"/>
      <c r="S70" s="62"/>
      <c r="T70" s="88"/>
    </row>
    <row r="71" spans="1:20" x14ac:dyDescent="0.2">
      <c r="B71" s="76"/>
      <c r="C71" s="55"/>
      <c r="D71" s="55" t="s">
        <v>1720</v>
      </c>
      <c r="E71" s="70">
        <v>0.1</v>
      </c>
      <c r="F71" s="89"/>
      <c r="G71" s="76"/>
      <c r="H71" s="55"/>
      <c r="I71" s="55" t="s">
        <v>1720</v>
      </c>
      <c r="J71" s="70">
        <v>0.1</v>
      </c>
      <c r="K71" s="89"/>
      <c r="L71" s="76"/>
      <c r="M71" s="55"/>
      <c r="N71" s="55" t="s">
        <v>1720</v>
      </c>
      <c r="O71" s="70">
        <v>0.1</v>
      </c>
      <c r="P71" s="89"/>
      <c r="Q71" s="76"/>
      <c r="R71" s="55"/>
      <c r="S71" s="55" t="s">
        <v>1655</v>
      </c>
      <c r="T71" s="89"/>
    </row>
    <row r="72" spans="1:20" x14ac:dyDescent="0.2">
      <c r="A72" s="1" t="s">
        <v>1731</v>
      </c>
      <c r="B72" s="77"/>
      <c r="C72" s="52"/>
      <c r="D72" s="52" t="s">
        <v>1890</v>
      </c>
      <c r="E72" s="58">
        <v>0.2</v>
      </c>
      <c r="F72" s="90">
        <v>101</v>
      </c>
      <c r="G72" s="81" t="s">
        <v>1008</v>
      </c>
      <c r="H72" s="65"/>
      <c r="I72" s="65" t="s">
        <v>457</v>
      </c>
      <c r="J72" s="58">
        <v>3.2</v>
      </c>
      <c r="K72" s="90"/>
      <c r="L72" s="81"/>
      <c r="M72" s="65"/>
      <c r="N72" s="65" t="s">
        <v>758</v>
      </c>
      <c r="O72" s="58">
        <v>3.93</v>
      </c>
      <c r="P72" s="86"/>
      <c r="Q72" s="77"/>
      <c r="R72" s="52"/>
      <c r="S72" s="52" t="s">
        <v>554</v>
      </c>
      <c r="T72" s="86">
        <v>500</v>
      </c>
    </row>
    <row r="73" spans="1:20" x14ac:dyDescent="0.2">
      <c r="A73" s="34">
        <f>A62+1</f>
        <v>43296</v>
      </c>
      <c r="B73" s="77"/>
      <c r="C73" s="52"/>
      <c r="D73" s="52" t="s">
        <v>1891</v>
      </c>
      <c r="E73" s="58">
        <v>0.2</v>
      </c>
      <c r="F73" s="90">
        <v>102</v>
      </c>
      <c r="G73" s="81"/>
      <c r="H73" s="65"/>
      <c r="I73" s="65" t="s">
        <v>1274</v>
      </c>
      <c r="J73" s="58"/>
      <c r="K73" s="90"/>
      <c r="L73" s="81"/>
      <c r="M73" s="65"/>
      <c r="N73" s="65"/>
      <c r="O73" s="58"/>
      <c r="P73" s="86"/>
      <c r="Q73" s="77"/>
      <c r="R73" s="52"/>
      <c r="S73" s="52" t="s">
        <v>1788</v>
      </c>
      <c r="T73" s="86"/>
    </row>
    <row r="74" spans="1:20" x14ac:dyDescent="0.2">
      <c r="B74" s="77"/>
      <c r="C74" s="52"/>
      <c r="D74" s="52" t="s">
        <v>1725</v>
      </c>
      <c r="E74" s="58">
        <v>1.35</v>
      </c>
      <c r="F74" s="90"/>
      <c r="G74" s="81"/>
      <c r="H74" s="65"/>
      <c r="I74" s="65" t="s">
        <v>1789</v>
      </c>
      <c r="J74" s="58">
        <v>1</v>
      </c>
      <c r="K74" s="90">
        <v>500</v>
      </c>
      <c r="L74" s="81"/>
      <c r="M74" s="65"/>
      <c r="N74" s="65"/>
      <c r="O74" s="58"/>
      <c r="P74" s="86"/>
      <c r="Q74" s="77"/>
      <c r="R74" s="52"/>
      <c r="S74" s="52"/>
      <c r="T74" s="86"/>
    </row>
    <row r="75" spans="1:20" x14ac:dyDescent="0.2">
      <c r="B75" s="77"/>
      <c r="C75" s="52"/>
      <c r="D75" s="52" t="s">
        <v>1696</v>
      </c>
      <c r="E75" s="58">
        <v>0.44</v>
      </c>
      <c r="F75" s="90"/>
      <c r="G75" s="81"/>
      <c r="H75" s="65"/>
      <c r="I75" s="65" t="s">
        <v>1790</v>
      </c>
      <c r="J75" s="58">
        <v>0.54</v>
      </c>
      <c r="K75" s="90">
        <v>604</v>
      </c>
      <c r="L75" s="81"/>
      <c r="M75" s="65"/>
      <c r="N75" s="65"/>
      <c r="O75" s="58"/>
      <c r="P75" s="86"/>
      <c r="Q75" s="77"/>
      <c r="R75" s="52"/>
      <c r="S75" s="52"/>
      <c r="T75" s="86"/>
    </row>
    <row r="76" spans="1:20" x14ac:dyDescent="0.2">
      <c r="A76" s="19">
        <f>SUM(O72:O81)*O71+SUM(J72:J81)*J71+SUM(E72:E81)*E71</f>
        <v>1.542</v>
      </c>
      <c r="B76" s="77"/>
      <c r="C76" s="52"/>
      <c r="D76" s="52" t="s">
        <v>1892</v>
      </c>
      <c r="E76" s="58">
        <v>0.17</v>
      </c>
      <c r="F76" s="90"/>
      <c r="G76" s="81"/>
      <c r="H76" s="65"/>
      <c r="I76" s="65"/>
      <c r="J76" s="58"/>
      <c r="K76" s="90"/>
      <c r="L76" s="81"/>
      <c r="M76" s="65"/>
      <c r="N76" s="65"/>
      <c r="O76" s="58"/>
      <c r="P76" s="86"/>
      <c r="Q76" s="76"/>
      <c r="R76" s="55"/>
      <c r="S76" s="55" t="s">
        <v>1656</v>
      </c>
      <c r="T76" s="89"/>
    </row>
    <row r="77" spans="1:20" x14ac:dyDescent="0.2">
      <c r="B77" s="77"/>
      <c r="C77" s="52"/>
      <c r="D77" s="52" t="s">
        <v>73</v>
      </c>
      <c r="E77" s="58">
        <v>0.14000000000000001</v>
      </c>
      <c r="F77" s="90"/>
      <c r="G77" s="81"/>
      <c r="H77" s="65"/>
      <c r="I77" s="65" t="s">
        <v>1273</v>
      </c>
      <c r="J77" s="58">
        <v>1.2</v>
      </c>
      <c r="K77" s="90"/>
      <c r="L77" s="81"/>
      <c r="M77" s="65"/>
      <c r="N77" s="65"/>
      <c r="O77" s="58"/>
      <c r="P77" s="86"/>
      <c r="Q77" s="77"/>
      <c r="R77" s="52"/>
      <c r="S77" s="52" t="s">
        <v>758</v>
      </c>
      <c r="T77" s="86"/>
    </row>
    <row r="78" spans="1:20" x14ac:dyDescent="0.2">
      <c r="B78" s="77"/>
      <c r="C78" s="52"/>
      <c r="D78" s="52" t="s">
        <v>1041</v>
      </c>
      <c r="E78" s="58">
        <v>0.25</v>
      </c>
      <c r="F78" s="90">
        <v>508</v>
      </c>
      <c r="G78" s="81"/>
      <c r="H78" s="65"/>
      <c r="I78" s="65"/>
      <c r="J78" s="58"/>
      <c r="K78" s="90"/>
      <c r="L78" s="81"/>
      <c r="M78" s="65"/>
      <c r="N78" s="65"/>
      <c r="O78" s="58"/>
      <c r="P78" s="86"/>
      <c r="Q78" s="77"/>
      <c r="R78" s="52"/>
      <c r="S78" s="52"/>
      <c r="T78" s="86"/>
    </row>
    <row r="79" spans="1:20" x14ac:dyDescent="0.2">
      <c r="B79" s="77"/>
      <c r="C79" s="52"/>
      <c r="D79" s="52" t="s">
        <v>1042</v>
      </c>
      <c r="E79" s="58">
        <v>0.5</v>
      </c>
      <c r="F79" s="90"/>
      <c r="G79" s="81"/>
      <c r="H79" s="65"/>
      <c r="I79" s="65" t="s">
        <v>1671</v>
      </c>
      <c r="J79" s="58">
        <v>0.1</v>
      </c>
      <c r="K79" s="90">
        <v>103</v>
      </c>
      <c r="L79" s="81"/>
      <c r="M79" s="65"/>
      <c r="N79" s="65" t="s">
        <v>1791</v>
      </c>
      <c r="O79" s="58">
        <v>0.1</v>
      </c>
      <c r="P79" s="90">
        <v>103</v>
      </c>
      <c r="Q79" s="77"/>
      <c r="R79" s="52"/>
      <c r="S79" s="52"/>
      <c r="T79" s="86"/>
    </row>
    <row r="80" spans="1:20" x14ac:dyDescent="0.2">
      <c r="A80" s="20" t="s">
        <v>991</v>
      </c>
      <c r="B80" s="78"/>
      <c r="C80" s="59"/>
      <c r="D80" s="59"/>
      <c r="E80" s="61"/>
      <c r="F80" s="91"/>
      <c r="G80" s="82"/>
      <c r="H80" s="66"/>
      <c r="I80" s="66" t="s">
        <v>1024</v>
      </c>
      <c r="J80" s="61">
        <v>0.6</v>
      </c>
      <c r="K80" s="91"/>
      <c r="L80" s="82"/>
      <c r="M80" s="66"/>
      <c r="N80" s="66" t="s">
        <v>1736</v>
      </c>
      <c r="O80" s="61">
        <v>0.2</v>
      </c>
      <c r="P80" s="87"/>
      <c r="Q80" s="78"/>
      <c r="R80" s="59"/>
      <c r="S80" s="59"/>
      <c r="T80" s="87"/>
    </row>
    <row r="81" spans="1:20" x14ac:dyDescent="0.2">
      <c r="A81" s="20"/>
      <c r="B81" s="79"/>
      <c r="C81" s="62"/>
      <c r="D81" s="62"/>
      <c r="E81" s="64"/>
      <c r="F81" s="92"/>
      <c r="G81" s="83"/>
      <c r="H81" s="67"/>
      <c r="I81" s="67" t="s">
        <v>1686</v>
      </c>
      <c r="J81" s="64">
        <v>0.8</v>
      </c>
      <c r="K81" s="92"/>
      <c r="L81" s="83"/>
      <c r="M81" s="67"/>
      <c r="N81" s="67" t="s">
        <v>1674</v>
      </c>
      <c r="O81" s="64">
        <v>0.5</v>
      </c>
      <c r="P81" s="88"/>
      <c r="Q81" s="79"/>
      <c r="R81" s="62"/>
      <c r="S81" s="62"/>
      <c r="T81" s="88"/>
    </row>
    <row r="83" spans="1:20" x14ac:dyDescent="0.2">
      <c r="A83" s="21" t="s">
        <v>1737</v>
      </c>
      <c r="B83" s="80"/>
      <c r="C83" s="22"/>
      <c r="D83" s="22"/>
      <c r="E83" s="128"/>
      <c r="F83" s="128"/>
      <c r="G83" s="128"/>
      <c r="I83" s="30" t="s">
        <v>1738</v>
      </c>
      <c r="N83" s="30" t="s">
        <v>1739</v>
      </c>
      <c r="S83" s="32" t="s">
        <v>1740</v>
      </c>
    </row>
    <row r="84" spans="1:20" x14ac:dyDescent="0.2">
      <c r="A84" s="22" t="s">
        <v>1741</v>
      </c>
      <c r="B84" s="80"/>
      <c r="C84" s="22"/>
      <c r="D84" s="22"/>
      <c r="E84" s="128">
        <f>(A10+A21+A32+A43+A54+A65+A76)*100</f>
        <v>5727.3499999999995</v>
      </c>
      <c r="F84" s="128"/>
      <c r="G84" s="128"/>
      <c r="I84" s="31" t="s">
        <v>1742</v>
      </c>
      <c r="N84" s="31" t="s">
        <v>1743</v>
      </c>
      <c r="S84" s="33" t="s">
        <v>1744</v>
      </c>
    </row>
    <row r="85" spans="1:20" x14ac:dyDescent="0.2">
      <c r="A85" s="22" t="s">
        <v>1933</v>
      </c>
      <c r="B85" s="80"/>
      <c r="C85" s="22"/>
      <c r="D85" s="22"/>
      <c r="E85" s="128">
        <f>'Übersicht und Anleitung'!D18*100</f>
        <v>6300</v>
      </c>
      <c r="F85" s="128"/>
      <c r="G85" s="128"/>
    </row>
    <row r="86" spans="1:20" ht="13.5" thickBot="1" x14ac:dyDescent="0.25">
      <c r="A86" s="21" t="s">
        <v>1047</v>
      </c>
      <c r="B86" s="80"/>
      <c r="C86" s="22"/>
      <c r="D86" s="22"/>
      <c r="E86" s="129">
        <f>E85-E84</f>
        <v>572.65000000000055</v>
      </c>
      <c r="F86" s="129"/>
      <c r="G86" s="129"/>
      <c r="I86" s="131"/>
      <c r="J86" s="131"/>
      <c r="K86" s="131"/>
      <c r="N86" s="131"/>
      <c r="O86" s="131"/>
      <c r="P86" s="131"/>
      <c r="S86" s="131"/>
      <c r="T86" s="131"/>
    </row>
    <row r="87" spans="1:20" ht="13.5" thickTop="1" x14ac:dyDescent="0.2"/>
    <row r="88" spans="1:20" x14ac:dyDescent="0.2">
      <c r="A88" s="110" t="s">
        <v>1745</v>
      </c>
    </row>
    <row r="89" spans="1:20" x14ac:dyDescent="0.2">
      <c r="A89" s="1" t="s">
        <v>1746</v>
      </c>
    </row>
    <row r="90" spans="1:20" x14ac:dyDescent="0.2">
      <c r="A90" s="110" t="s">
        <v>1747</v>
      </c>
    </row>
    <row r="91" spans="1:20" x14ac:dyDescent="0.2">
      <c r="A91" s="1" t="s">
        <v>1748</v>
      </c>
    </row>
  </sheetData>
  <sheetProtection selectLockedCells="1"/>
  <mergeCells count="12">
    <mergeCell ref="S86:T86"/>
    <mergeCell ref="S1:T1"/>
    <mergeCell ref="B3:F3"/>
    <mergeCell ref="G3:K3"/>
    <mergeCell ref="L3:P3"/>
    <mergeCell ref="Q3:T3"/>
    <mergeCell ref="E83:G83"/>
    <mergeCell ref="E84:G84"/>
    <mergeCell ref="E85:G85"/>
    <mergeCell ref="E86:G86"/>
    <mergeCell ref="I86:K86"/>
    <mergeCell ref="N86:P86"/>
  </mergeCells>
  <dataValidations count="1">
    <dataValidation type="list" allowBlank="1" showInputMessage="1" showErrorMessage="1" sqref="D5 I5 N5 I71 N38 D16 I16 N16 N27 D27 I27 D38 D49 I38 N49 D60 I60 I49 N60 D71 N71" xr:uid="{00000000-0002-0000-0A00-000000000000}">
      <formula1>MzArt</formula1>
    </dataValidation>
  </dataValidations>
  <pageMargins left="0.25" right="0.25" top="0.75" bottom="0.75" header="0.3" footer="0.3"/>
  <pageSetup paperSize="9" scale="64" orientation="portrait" r:id="rId1"/>
  <headerFooter>
    <oddHeader>&amp;L&amp;G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39997558519241921"/>
    <pageSetUpPr fitToPage="1"/>
  </sheetPr>
  <dimension ref="A1:U91"/>
  <sheetViews>
    <sheetView zoomScale="130" zoomScaleNormal="130" workbookViewId="0"/>
  </sheetViews>
  <sheetFormatPr baseColWidth="10" defaultColWidth="11.42578125" defaultRowHeight="12.75" x14ac:dyDescent="0.2"/>
  <cols>
    <col min="1" max="1" width="9.7109375" style="1" bestFit="1" customWidth="1"/>
    <col min="2" max="2" width="2.85546875" style="24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24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.42578125" style="1" bestFit="1" customWidth="1"/>
    <col min="12" max="12" width="2.85546875" style="24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5.42578125" style="1" bestFit="1" customWidth="1"/>
    <col min="17" max="17" width="2.85546875" style="24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0" s="47" customFormat="1" ht="15.75" x14ac:dyDescent="0.25">
      <c r="A1" s="47" t="s">
        <v>1650</v>
      </c>
      <c r="B1" s="74"/>
      <c r="E1" s="48"/>
      <c r="F1" s="49"/>
      <c r="G1" s="74" t="s">
        <v>1651</v>
      </c>
      <c r="I1" s="69">
        <v>43295</v>
      </c>
      <c r="L1" s="74" t="s">
        <v>1652</v>
      </c>
      <c r="N1" s="50">
        <f>A73</f>
        <v>43301</v>
      </c>
      <c r="P1" s="47" t="s">
        <v>1653</v>
      </c>
      <c r="Q1" s="74"/>
      <c r="S1" s="130"/>
      <c r="T1" s="130"/>
    </row>
    <row r="3" spans="1:20" x14ac:dyDescent="0.2">
      <c r="B3" s="132" t="s">
        <v>1654</v>
      </c>
      <c r="C3" s="133"/>
      <c r="D3" s="133"/>
      <c r="E3" s="133"/>
      <c r="F3" s="134"/>
      <c r="G3" s="132" t="s">
        <v>1655</v>
      </c>
      <c r="H3" s="133"/>
      <c r="I3" s="133"/>
      <c r="J3" s="133"/>
      <c r="K3" s="134"/>
      <c r="L3" s="132" t="s">
        <v>1656</v>
      </c>
      <c r="M3" s="133"/>
      <c r="N3" s="133"/>
      <c r="O3" s="133"/>
      <c r="P3" s="134"/>
      <c r="Q3" s="132" t="s">
        <v>1657</v>
      </c>
      <c r="R3" s="133"/>
      <c r="S3" s="133"/>
      <c r="T3" s="134"/>
    </row>
    <row r="4" spans="1:20" ht="33.75" x14ac:dyDescent="0.2">
      <c r="B4" s="75" t="s">
        <v>1447</v>
      </c>
      <c r="C4" s="51" t="s">
        <v>1658</v>
      </c>
      <c r="D4" s="52"/>
      <c r="E4" s="109" t="s">
        <v>1659</v>
      </c>
      <c r="F4" s="54" t="s">
        <v>1660</v>
      </c>
      <c r="G4" s="75" t="s">
        <v>1447</v>
      </c>
      <c r="H4" s="51" t="s">
        <v>1658</v>
      </c>
      <c r="I4" s="52"/>
      <c r="J4" s="109" t="s">
        <v>1659</v>
      </c>
      <c r="K4" s="54" t="s">
        <v>1660</v>
      </c>
      <c r="L4" s="75" t="s">
        <v>1447</v>
      </c>
      <c r="M4" s="51" t="s">
        <v>1658</v>
      </c>
      <c r="N4" s="52"/>
      <c r="O4" s="109" t="s">
        <v>1659</v>
      </c>
      <c r="P4" s="54" t="s">
        <v>1660</v>
      </c>
      <c r="Q4" s="75" t="s">
        <v>1447</v>
      </c>
      <c r="R4" s="51" t="s">
        <v>1658</v>
      </c>
      <c r="S4" s="52"/>
      <c r="T4" s="54" t="s">
        <v>1660</v>
      </c>
    </row>
    <row r="5" spans="1:20" x14ac:dyDescent="0.2">
      <c r="B5" s="76"/>
      <c r="C5" s="55"/>
      <c r="D5" s="55" t="s">
        <v>1661</v>
      </c>
      <c r="E5" s="70">
        <v>1</v>
      </c>
      <c r="F5" s="56"/>
      <c r="G5" s="76"/>
      <c r="H5" s="55"/>
      <c r="I5" s="55" t="s">
        <v>1661</v>
      </c>
      <c r="J5" s="70">
        <v>1</v>
      </c>
      <c r="K5" s="56"/>
      <c r="L5" s="76"/>
      <c r="M5" s="55"/>
      <c r="N5" s="55" t="s">
        <v>1661</v>
      </c>
      <c r="O5" s="70">
        <v>1</v>
      </c>
      <c r="P5" s="56"/>
      <c r="Q5" s="76"/>
      <c r="R5" s="55"/>
      <c r="S5" s="55" t="s">
        <v>1655</v>
      </c>
      <c r="T5" s="56"/>
    </row>
    <row r="6" spans="1:20" x14ac:dyDescent="0.2">
      <c r="A6" s="1" t="s">
        <v>1662</v>
      </c>
      <c r="B6" s="77"/>
      <c r="C6" s="52"/>
      <c r="D6" s="52" t="s">
        <v>1890</v>
      </c>
      <c r="E6" s="58">
        <v>0.2</v>
      </c>
      <c r="F6" s="90">
        <v>101</v>
      </c>
      <c r="G6" s="77"/>
      <c r="H6" s="52"/>
      <c r="I6" s="52" t="s">
        <v>1911</v>
      </c>
      <c r="J6" s="58">
        <v>0.05</v>
      </c>
      <c r="K6" s="90">
        <v>206</v>
      </c>
      <c r="L6" s="77"/>
      <c r="M6" s="52"/>
      <c r="N6" s="52" t="s">
        <v>1700</v>
      </c>
      <c r="O6" s="58">
        <v>0.25</v>
      </c>
      <c r="P6" s="86">
        <v>214</v>
      </c>
      <c r="Q6" s="77"/>
      <c r="R6" s="52"/>
      <c r="S6" s="52" t="s">
        <v>913</v>
      </c>
      <c r="T6" s="86">
        <v>802</v>
      </c>
    </row>
    <row r="7" spans="1:20" x14ac:dyDescent="0.2">
      <c r="A7" s="34">
        <f>I1</f>
        <v>43295</v>
      </c>
      <c r="B7" s="77"/>
      <c r="C7" s="52"/>
      <c r="D7" s="52" t="s">
        <v>1891</v>
      </c>
      <c r="E7" s="58">
        <v>0.2</v>
      </c>
      <c r="F7" s="86">
        <v>102</v>
      </c>
      <c r="G7" s="77"/>
      <c r="H7" s="52"/>
      <c r="I7" s="52" t="s">
        <v>913</v>
      </c>
      <c r="J7" s="58">
        <v>1.94</v>
      </c>
      <c r="K7" s="86">
        <v>802</v>
      </c>
      <c r="L7" s="77" t="s">
        <v>1008</v>
      </c>
      <c r="M7" s="52"/>
      <c r="N7" s="52" t="s">
        <v>1792</v>
      </c>
      <c r="O7" s="58">
        <v>2.52</v>
      </c>
      <c r="P7" s="86"/>
      <c r="Q7" s="77"/>
      <c r="R7" s="52"/>
      <c r="S7" s="52"/>
      <c r="T7" s="86"/>
    </row>
    <row r="8" spans="1:20" x14ac:dyDescent="0.2">
      <c r="B8" s="77"/>
      <c r="C8" s="52"/>
      <c r="D8" s="52" t="s">
        <v>1903</v>
      </c>
      <c r="E8" s="58">
        <v>0.39</v>
      </c>
      <c r="F8" s="86"/>
      <c r="G8" s="77"/>
      <c r="H8" s="52"/>
      <c r="I8" s="52" t="s">
        <v>876</v>
      </c>
      <c r="J8" s="58">
        <v>0.57999999999999996</v>
      </c>
      <c r="K8" s="86">
        <v>1009</v>
      </c>
      <c r="L8" s="77"/>
      <c r="M8" s="52"/>
      <c r="N8" s="52" t="s">
        <v>1793</v>
      </c>
      <c r="O8" s="58">
        <v>0.2</v>
      </c>
      <c r="P8" s="86">
        <v>300</v>
      </c>
      <c r="Q8" s="77"/>
      <c r="R8" s="52"/>
      <c r="S8" s="52"/>
      <c r="T8" s="86"/>
    </row>
    <row r="9" spans="1:20" x14ac:dyDescent="0.2">
      <c r="B9" s="77"/>
      <c r="C9" s="52"/>
      <c r="D9" s="52" t="s">
        <v>1681</v>
      </c>
      <c r="E9" s="58">
        <v>0.44</v>
      </c>
      <c r="F9" s="86"/>
      <c r="G9" s="77"/>
      <c r="H9" s="52"/>
      <c r="I9" s="52" t="s">
        <v>1668</v>
      </c>
      <c r="J9" s="58">
        <v>0.46</v>
      </c>
      <c r="K9" s="86">
        <v>711</v>
      </c>
      <c r="L9" s="77"/>
      <c r="M9" s="52"/>
      <c r="N9" s="52" t="s">
        <v>575</v>
      </c>
      <c r="O9" s="58">
        <v>0.49</v>
      </c>
      <c r="P9" s="86">
        <v>508</v>
      </c>
      <c r="Q9" s="77"/>
      <c r="R9" s="52"/>
      <c r="S9" s="52"/>
      <c r="T9" s="86"/>
    </row>
    <row r="10" spans="1:20" x14ac:dyDescent="0.2">
      <c r="A10" s="19">
        <f>SUM(O6:O15)*O5+SUM(J6:J15)*J5+SUM(E6:E15)*E5</f>
        <v>12.01</v>
      </c>
      <c r="B10" s="77"/>
      <c r="C10" s="52"/>
      <c r="D10" s="52" t="s">
        <v>1892</v>
      </c>
      <c r="E10" s="58">
        <v>0.17</v>
      </c>
      <c r="F10" s="86"/>
      <c r="G10" s="77"/>
      <c r="H10" s="52"/>
      <c r="I10" s="52" t="s">
        <v>1894</v>
      </c>
      <c r="J10" s="58">
        <v>0.05</v>
      </c>
      <c r="K10" s="86"/>
      <c r="L10" s="77"/>
      <c r="M10" s="52"/>
      <c r="N10" s="52" t="s">
        <v>689</v>
      </c>
      <c r="O10" s="58">
        <v>0.59</v>
      </c>
      <c r="P10" s="86">
        <v>510</v>
      </c>
      <c r="Q10" s="76"/>
      <c r="R10" s="55"/>
      <c r="S10" s="55" t="s">
        <v>1656</v>
      </c>
      <c r="T10" s="89"/>
    </row>
    <row r="11" spans="1:20" x14ac:dyDescent="0.2">
      <c r="B11" s="77"/>
      <c r="C11" s="52"/>
      <c r="D11" s="52" t="s">
        <v>73</v>
      </c>
      <c r="E11" s="58">
        <v>0.14000000000000001</v>
      </c>
      <c r="F11" s="86"/>
      <c r="G11" s="77"/>
      <c r="H11" s="52"/>
      <c r="I11" s="52"/>
      <c r="J11" s="58"/>
      <c r="K11" s="86"/>
      <c r="L11" s="77"/>
      <c r="M11" s="52"/>
      <c r="N11" s="52" t="s">
        <v>863</v>
      </c>
      <c r="O11" s="58">
        <v>0.41</v>
      </c>
      <c r="P11" s="86">
        <v>1007</v>
      </c>
      <c r="Q11" s="77"/>
      <c r="R11" s="52"/>
      <c r="S11" s="52" t="s">
        <v>1794</v>
      </c>
      <c r="T11" s="86">
        <v>508</v>
      </c>
    </row>
    <row r="12" spans="1:20" ht="13.9" customHeight="1" x14ac:dyDescent="0.2">
      <c r="B12" s="77"/>
      <c r="C12" s="52"/>
      <c r="D12" s="52" t="s">
        <v>1754</v>
      </c>
      <c r="E12" s="58">
        <v>0.25</v>
      </c>
      <c r="F12" s="86"/>
      <c r="G12" s="77"/>
      <c r="H12" s="52"/>
      <c r="I12" s="52"/>
      <c r="J12" s="58"/>
      <c r="K12" s="86"/>
      <c r="L12" s="77"/>
      <c r="M12" s="52"/>
      <c r="N12" s="52"/>
      <c r="O12" s="58"/>
      <c r="P12" s="86"/>
      <c r="Q12" s="77"/>
      <c r="R12" s="52"/>
      <c r="S12" s="52"/>
      <c r="T12" s="86"/>
    </row>
    <row r="13" spans="1:20" x14ac:dyDescent="0.2">
      <c r="B13" s="77"/>
      <c r="C13" s="52"/>
      <c r="D13" s="52" t="s">
        <v>1795</v>
      </c>
      <c r="E13" s="58">
        <v>0.54</v>
      </c>
      <c r="F13" s="86"/>
      <c r="G13" s="77"/>
      <c r="H13" s="52"/>
      <c r="I13" s="52" t="s">
        <v>1755</v>
      </c>
      <c r="J13" s="58">
        <v>0.17</v>
      </c>
      <c r="K13" s="86"/>
      <c r="L13" s="77"/>
      <c r="M13" s="52"/>
      <c r="N13" s="52" t="s">
        <v>1755</v>
      </c>
      <c r="O13" s="58">
        <v>0.17</v>
      </c>
      <c r="P13" s="86"/>
      <c r="Q13" s="77"/>
      <c r="R13" s="52"/>
      <c r="S13" s="52"/>
      <c r="T13" s="86"/>
    </row>
    <row r="14" spans="1:20" x14ac:dyDescent="0.2">
      <c r="A14" s="20" t="s">
        <v>991</v>
      </c>
      <c r="B14" s="78"/>
      <c r="C14" s="59"/>
      <c r="D14" s="59"/>
      <c r="E14" s="61"/>
      <c r="F14" s="87"/>
      <c r="G14" s="78"/>
      <c r="H14" s="59"/>
      <c r="I14" s="59" t="s">
        <v>1672</v>
      </c>
      <c r="J14" s="61">
        <v>0.35</v>
      </c>
      <c r="K14" s="87"/>
      <c r="L14" s="78"/>
      <c r="M14" s="59"/>
      <c r="N14" s="59" t="s">
        <v>1673</v>
      </c>
      <c r="O14" s="61">
        <v>0.15</v>
      </c>
      <c r="P14" s="87"/>
      <c r="Q14" s="78"/>
      <c r="R14" s="59"/>
      <c r="S14" s="59"/>
      <c r="T14" s="87"/>
    </row>
    <row r="15" spans="1:20" ht="13.9" customHeight="1" x14ac:dyDescent="0.2">
      <c r="A15" s="20"/>
      <c r="B15" s="79"/>
      <c r="C15" s="62"/>
      <c r="D15" s="62"/>
      <c r="E15" s="64"/>
      <c r="F15" s="88"/>
      <c r="G15" s="79"/>
      <c r="H15" s="62"/>
      <c r="I15" s="62" t="s">
        <v>1675</v>
      </c>
      <c r="J15" s="64">
        <v>0.5</v>
      </c>
      <c r="K15" s="88"/>
      <c r="L15" s="79"/>
      <c r="M15" s="62"/>
      <c r="N15" s="62" t="s">
        <v>1686</v>
      </c>
      <c r="O15" s="64">
        <v>0.8</v>
      </c>
      <c r="P15" s="88"/>
      <c r="Q15" s="79"/>
      <c r="R15" s="62"/>
      <c r="S15" s="62"/>
      <c r="T15" s="88"/>
    </row>
    <row r="16" spans="1:20" x14ac:dyDescent="0.2">
      <c r="B16" s="76"/>
      <c r="C16" s="55"/>
      <c r="D16" s="55" t="s">
        <v>1661</v>
      </c>
      <c r="E16" s="70">
        <v>1</v>
      </c>
      <c r="F16" s="89"/>
      <c r="G16" s="76"/>
      <c r="H16" s="55"/>
      <c r="I16" s="55" t="s">
        <v>1661</v>
      </c>
      <c r="J16" s="70">
        <v>1</v>
      </c>
      <c r="K16" s="89"/>
      <c r="L16" s="76"/>
      <c r="M16" s="55"/>
      <c r="N16" s="55" t="s">
        <v>1661</v>
      </c>
      <c r="O16" s="70">
        <v>1</v>
      </c>
      <c r="P16" s="89"/>
      <c r="Q16" s="76"/>
      <c r="R16" s="55"/>
      <c r="S16" s="55" t="s">
        <v>1655</v>
      </c>
      <c r="T16" s="89"/>
    </row>
    <row r="17" spans="1:20" x14ac:dyDescent="0.2">
      <c r="A17" s="1" t="s">
        <v>1676</v>
      </c>
      <c r="B17" s="77"/>
      <c r="C17" s="52"/>
      <c r="D17" s="52" t="s">
        <v>1890</v>
      </c>
      <c r="E17" s="58">
        <v>0.2</v>
      </c>
      <c r="F17" s="90">
        <v>101</v>
      </c>
      <c r="G17" s="81"/>
      <c r="H17" s="65"/>
      <c r="I17" s="65" t="s">
        <v>1796</v>
      </c>
      <c r="J17" s="58">
        <v>0.23</v>
      </c>
      <c r="K17" s="90">
        <v>201</v>
      </c>
      <c r="L17" s="81"/>
      <c r="M17" s="65"/>
      <c r="N17" s="65" t="s">
        <v>1797</v>
      </c>
      <c r="O17" s="58">
        <v>0.05</v>
      </c>
      <c r="P17" s="90">
        <v>206</v>
      </c>
      <c r="Q17" s="77"/>
      <c r="R17" s="52"/>
      <c r="S17" s="52" t="s">
        <v>1798</v>
      </c>
      <c r="T17" s="86">
        <v>503</v>
      </c>
    </row>
    <row r="18" spans="1:20" x14ac:dyDescent="0.2">
      <c r="A18" s="34">
        <f>A7+1</f>
        <v>43296</v>
      </c>
      <c r="B18" s="77"/>
      <c r="C18" s="52"/>
      <c r="D18" s="52" t="s">
        <v>1891</v>
      </c>
      <c r="E18" s="58">
        <v>0.2</v>
      </c>
      <c r="F18" s="86">
        <v>102</v>
      </c>
      <c r="G18" s="81" t="s">
        <v>1008</v>
      </c>
      <c r="H18" s="65"/>
      <c r="I18" s="65" t="s">
        <v>341</v>
      </c>
      <c r="J18" s="58">
        <v>2.67</v>
      </c>
      <c r="K18" s="90"/>
      <c r="L18" s="81" t="s">
        <v>1008</v>
      </c>
      <c r="M18" s="65"/>
      <c r="N18" s="65" t="s">
        <v>1185</v>
      </c>
      <c r="O18" s="58">
        <v>4.26</v>
      </c>
      <c r="P18" s="86">
        <v>819</v>
      </c>
      <c r="Q18" s="77"/>
      <c r="R18" s="52"/>
      <c r="S18" s="52"/>
      <c r="T18" s="86"/>
    </row>
    <row r="19" spans="1:20" x14ac:dyDescent="0.2">
      <c r="B19" s="77"/>
      <c r="C19" s="52"/>
      <c r="D19" s="52" t="s">
        <v>1903</v>
      </c>
      <c r="E19" s="58">
        <v>0.39</v>
      </c>
      <c r="F19" s="90"/>
      <c r="G19" s="81"/>
      <c r="H19" s="65"/>
      <c r="I19" s="65" t="s">
        <v>570</v>
      </c>
      <c r="J19" s="58">
        <v>0.53</v>
      </c>
      <c r="K19" s="90">
        <v>503</v>
      </c>
      <c r="L19" s="81"/>
      <c r="M19" s="65"/>
      <c r="N19" s="65" t="s">
        <v>1716</v>
      </c>
      <c r="O19" s="58">
        <v>0.15</v>
      </c>
      <c r="P19" s="86"/>
      <c r="Q19" s="77"/>
      <c r="R19" s="52"/>
      <c r="S19" s="52"/>
      <c r="T19" s="86"/>
    </row>
    <row r="20" spans="1:20" x14ac:dyDescent="0.2">
      <c r="B20" s="77"/>
      <c r="C20" s="52"/>
      <c r="D20" s="52" t="s">
        <v>1799</v>
      </c>
      <c r="E20" s="58">
        <v>0.44</v>
      </c>
      <c r="F20" s="90"/>
      <c r="G20" s="81"/>
      <c r="H20" s="65"/>
      <c r="I20" s="65" t="s">
        <v>689</v>
      </c>
      <c r="J20" s="58">
        <v>0.59</v>
      </c>
      <c r="K20" s="90">
        <v>610</v>
      </c>
      <c r="L20" s="81"/>
      <c r="M20" s="65"/>
      <c r="N20" s="65" t="s">
        <v>1765</v>
      </c>
      <c r="O20" s="58">
        <v>0.2</v>
      </c>
      <c r="P20" s="86">
        <v>705</v>
      </c>
      <c r="Q20" s="77"/>
      <c r="R20" s="52"/>
      <c r="S20" s="52"/>
      <c r="T20" s="86"/>
    </row>
    <row r="21" spans="1:20" x14ac:dyDescent="0.2">
      <c r="A21" s="19">
        <f>SUM(O17:O26)*O16+SUM(J17:J26)*J16+SUM(E17:E26)*E16</f>
        <v>13.619999999999997</v>
      </c>
      <c r="B21" s="77"/>
      <c r="C21" s="52"/>
      <c r="D21" s="52" t="s">
        <v>1892</v>
      </c>
      <c r="E21" s="58">
        <v>0.17</v>
      </c>
      <c r="F21" s="90"/>
      <c r="G21" s="81"/>
      <c r="H21" s="65"/>
      <c r="I21" s="65"/>
      <c r="J21" s="58"/>
      <c r="K21" s="90"/>
      <c r="L21" s="81"/>
      <c r="M21" s="65"/>
      <c r="N21" s="65" t="s">
        <v>1766</v>
      </c>
      <c r="O21" s="58">
        <v>0.15</v>
      </c>
      <c r="P21" s="86">
        <v>708</v>
      </c>
      <c r="Q21" s="76"/>
      <c r="R21" s="55"/>
      <c r="S21" s="55" t="s">
        <v>1656</v>
      </c>
      <c r="T21" s="89"/>
    </row>
    <row r="22" spans="1:20" x14ac:dyDescent="0.2">
      <c r="B22" s="77"/>
      <c r="C22" s="52"/>
      <c r="D22" s="52" t="s">
        <v>73</v>
      </c>
      <c r="E22" s="58">
        <v>0.14000000000000001</v>
      </c>
      <c r="F22" s="90"/>
      <c r="G22" s="81"/>
      <c r="H22" s="65"/>
      <c r="I22" s="65"/>
      <c r="J22" s="58"/>
      <c r="K22" s="90"/>
      <c r="L22" s="81"/>
      <c r="M22" s="65"/>
      <c r="N22" s="65" t="s">
        <v>1894</v>
      </c>
      <c r="O22" s="58">
        <v>0.05</v>
      </c>
      <c r="P22" s="86"/>
      <c r="Q22" s="77"/>
      <c r="R22" s="52"/>
      <c r="S22" s="52" t="s">
        <v>1800</v>
      </c>
      <c r="T22" s="86">
        <v>819</v>
      </c>
    </row>
    <row r="23" spans="1:20" x14ac:dyDescent="0.2">
      <c r="B23" s="77"/>
      <c r="C23" s="52"/>
      <c r="D23" s="52" t="s">
        <v>1754</v>
      </c>
      <c r="E23" s="58">
        <v>0.25</v>
      </c>
      <c r="F23" s="90"/>
      <c r="G23" s="81"/>
      <c r="H23" s="65"/>
      <c r="I23" s="65"/>
      <c r="J23" s="58"/>
      <c r="K23" s="90"/>
      <c r="L23" s="81"/>
      <c r="M23" s="65"/>
      <c r="N23" s="65"/>
      <c r="O23" s="58"/>
      <c r="P23" s="86"/>
      <c r="Q23" s="77"/>
      <c r="R23" s="52"/>
      <c r="S23" s="52" t="s">
        <v>1801</v>
      </c>
      <c r="T23" s="86"/>
    </row>
    <row r="24" spans="1:20" x14ac:dyDescent="0.2">
      <c r="B24" s="77"/>
      <c r="C24" s="52"/>
      <c r="D24" s="52" t="s">
        <v>1802</v>
      </c>
      <c r="E24" s="58">
        <v>0.5</v>
      </c>
      <c r="F24" s="90"/>
      <c r="G24" s="81"/>
      <c r="H24" s="65"/>
      <c r="I24" s="65" t="s">
        <v>1884</v>
      </c>
      <c r="J24" s="58">
        <v>0.1</v>
      </c>
      <c r="K24" s="90">
        <v>100</v>
      </c>
      <c r="L24" s="81"/>
      <c r="M24" s="65"/>
      <c r="N24" s="65" t="s">
        <v>1884</v>
      </c>
      <c r="O24" s="58">
        <v>0.1</v>
      </c>
      <c r="P24" s="90">
        <v>100</v>
      </c>
      <c r="Q24" s="77"/>
      <c r="R24" s="52"/>
      <c r="S24" s="52"/>
      <c r="T24" s="86"/>
    </row>
    <row r="25" spans="1:20" x14ac:dyDescent="0.2">
      <c r="A25" s="20" t="s">
        <v>991</v>
      </c>
      <c r="B25" s="78"/>
      <c r="C25" s="59"/>
      <c r="D25" s="59"/>
      <c r="E25" s="61"/>
      <c r="F25" s="91"/>
      <c r="G25" s="82"/>
      <c r="H25" s="66"/>
      <c r="I25" s="66" t="s">
        <v>1899</v>
      </c>
      <c r="J25" s="61">
        <v>0.6</v>
      </c>
      <c r="K25" s="91"/>
      <c r="L25" s="82"/>
      <c r="M25" s="66"/>
      <c r="N25" s="66" t="s">
        <v>1014</v>
      </c>
      <c r="O25" s="61">
        <v>0.55000000000000004</v>
      </c>
      <c r="P25" s="87"/>
      <c r="Q25" s="78"/>
      <c r="R25" s="59"/>
      <c r="S25" s="59"/>
      <c r="T25" s="87"/>
    </row>
    <row r="26" spans="1:20" x14ac:dyDescent="0.2">
      <c r="A26" s="20"/>
      <c r="B26" s="79"/>
      <c r="C26" s="62"/>
      <c r="D26" s="62"/>
      <c r="E26" s="64"/>
      <c r="F26" s="92"/>
      <c r="G26" s="83"/>
      <c r="H26" s="67"/>
      <c r="I26" s="67" t="s">
        <v>1730</v>
      </c>
      <c r="J26" s="64">
        <v>0.6</v>
      </c>
      <c r="K26" s="92"/>
      <c r="L26" s="83"/>
      <c r="M26" s="67"/>
      <c r="N26" s="67" t="s">
        <v>1719</v>
      </c>
      <c r="O26" s="64">
        <v>0.5</v>
      </c>
      <c r="P26" s="88"/>
      <c r="Q26" s="79"/>
      <c r="R26" s="62"/>
      <c r="S26" s="62"/>
      <c r="T26" s="88"/>
    </row>
    <row r="27" spans="1:20" x14ac:dyDescent="0.2">
      <c r="B27" s="76"/>
      <c r="C27" s="55"/>
      <c r="D27" s="55" t="s">
        <v>1661</v>
      </c>
      <c r="E27" s="70">
        <v>1</v>
      </c>
      <c r="F27" s="89"/>
      <c r="G27" s="76"/>
      <c r="H27" s="55"/>
      <c r="I27" s="55" t="s">
        <v>1661</v>
      </c>
      <c r="J27" s="70">
        <v>1</v>
      </c>
      <c r="K27" s="89"/>
      <c r="L27" s="84"/>
      <c r="M27" s="68"/>
      <c r="N27" s="68" t="s">
        <v>1687</v>
      </c>
      <c r="O27" s="71">
        <v>0.3</v>
      </c>
      <c r="P27" s="93"/>
      <c r="Q27" s="76"/>
      <c r="R27" s="55"/>
      <c r="S27" s="55" t="s">
        <v>1655</v>
      </c>
      <c r="T27" s="89"/>
    </row>
    <row r="28" spans="1:20" x14ac:dyDescent="0.2">
      <c r="A28" s="1" t="s">
        <v>1688</v>
      </c>
      <c r="B28" s="77"/>
      <c r="C28" s="52"/>
      <c r="D28" s="52" t="s">
        <v>1890</v>
      </c>
      <c r="E28" s="58">
        <v>0.2</v>
      </c>
      <c r="F28" s="90">
        <v>101</v>
      </c>
      <c r="G28" s="81"/>
      <c r="H28" s="65"/>
      <c r="I28" s="65" t="s">
        <v>1912</v>
      </c>
      <c r="J28" s="58">
        <v>0.2</v>
      </c>
      <c r="K28" s="90">
        <v>209</v>
      </c>
      <c r="L28" s="81"/>
      <c r="M28" s="65"/>
      <c r="N28" s="65" t="s">
        <v>785</v>
      </c>
      <c r="O28" s="58">
        <v>3.02</v>
      </c>
      <c r="P28" s="86">
        <v>827</v>
      </c>
      <c r="Q28" s="77"/>
      <c r="R28" s="52"/>
      <c r="S28" s="52" t="s">
        <v>1803</v>
      </c>
      <c r="T28" s="86">
        <v>420</v>
      </c>
    </row>
    <row r="29" spans="1:20" x14ac:dyDescent="0.2">
      <c r="A29" s="34">
        <f>A18+1</f>
        <v>43297</v>
      </c>
      <c r="B29" s="77"/>
      <c r="C29" s="52"/>
      <c r="D29" s="52" t="s">
        <v>1891</v>
      </c>
      <c r="E29" s="58">
        <v>0.2</v>
      </c>
      <c r="F29" s="86">
        <v>102</v>
      </c>
      <c r="G29" s="81" t="s">
        <v>1008</v>
      </c>
      <c r="H29" s="65"/>
      <c r="I29" s="65" t="s">
        <v>394</v>
      </c>
      <c r="J29" s="58">
        <v>2.81</v>
      </c>
      <c r="K29" s="90">
        <v>420</v>
      </c>
      <c r="L29" s="81"/>
      <c r="M29" s="65"/>
      <c r="N29" s="65" t="s">
        <v>1804</v>
      </c>
      <c r="O29" s="58">
        <v>0.1</v>
      </c>
      <c r="P29" s="86">
        <v>713</v>
      </c>
      <c r="Q29" s="77"/>
      <c r="R29" s="52"/>
      <c r="S29" s="52" t="s">
        <v>1805</v>
      </c>
      <c r="T29" s="86"/>
    </row>
    <row r="30" spans="1:20" x14ac:dyDescent="0.2">
      <c r="B30" s="77"/>
      <c r="C30" s="52"/>
      <c r="D30" s="52" t="s">
        <v>1903</v>
      </c>
      <c r="E30" s="58">
        <v>0.39</v>
      </c>
      <c r="F30" s="90"/>
      <c r="G30" s="81"/>
      <c r="H30" s="65"/>
      <c r="I30" s="65"/>
      <c r="J30" s="58"/>
      <c r="K30" s="90"/>
      <c r="L30" s="81"/>
      <c r="M30" s="65"/>
      <c r="N30" s="65" t="s">
        <v>1806</v>
      </c>
      <c r="O30" s="58">
        <v>0.18</v>
      </c>
      <c r="P30" s="86">
        <v>704</v>
      </c>
      <c r="Q30" s="77"/>
      <c r="R30" s="52"/>
      <c r="S30" s="52"/>
      <c r="T30" s="86"/>
    </row>
    <row r="31" spans="1:20" x14ac:dyDescent="0.2">
      <c r="B31" s="77"/>
      <c r="C31" s="52"/>
      <c r="D31" s="52" t="s">
        <v>1799</v>
      </c>
      <c r="E31" s="58">
        <v>0.44</v>
      </c>
      <c r="F31" s="90"/>
      <c r="G31" s="81"/>
      <c r="H31" s="65"/>
      <c r="I31" s="65" t="s">
        <v>622</v>
      </c>
      <c r="J31" s="58">
        <v>0.65</v>
      </c>
      <c r="K31" s="90">
        <v>504</v>
      </c>
      <c r="L31" s="81"/>
      <c r="M31" s="65"/>
      <c r="N31" s="65" t="s">
        <v>1807</v>
      </c>
      <c r="O31" s="58">
        <v>0.15</v>
      </c>
      <c r="P31" s="86">
        <v>708</v>
      </c>
      <c r="Q31" s="77"/>
      <c r="R31" s="52"/>
      <c r="S31" s="52"/>
      <c r="T31" s="86"/>
    </row>
    <row r="32" spans="1:20" x14ac:dyDescent="0.2">
      <c r="A32" s="19">
        <f>SUM(O28:O37)*O27+SUM(J28:J37)*J27+SUM(E28:E37)*E27</f>
        <v>9.2899999999999991</v>
      </c>
      <c r="B32" s="77"/>
      <c r="C32" s="52"/>
      <c r="D32" s="52" t="s">
        <v>1892</v>
      </c>
      <c r="E32" s="58">
        <v>0.17</v>
      </c>
      <c r="F32" s="90"/>
      <c r="G32" s="81"/>
      <c r="H32" s="65"/>
      <c r="I32" s="65" t="s">
        <v>696</v>
      </c>
      <c r="J32" s="58">
        <v>0.77</v>
      </c>
      <c r="K32" s="90">
        <v>605</v>
      </c>
      <c r="L32" s="81"/>
      <c r="M32" s="65"/>
      <c r="N32" s="65" t="s">
        <v>1716</v>
      </c>
      <c r="O32" s="58">
        <v>0.15</v>
      </c>
      <c r="P32" s="86"/>
      <c r="Q32" s="76"/>
      <c r="R32" s="55"/>
      <c r="S32" s="55" t="s">
        <v>1656</v>
      </c>
      <c r="T32" s="89"/>
    </row>
    <row r="33" spans="1:21" x14ac:dyDescent="0.2">
      <c r="B33" s="77"/>
      <c r="C33" s="52"/>
      <c r="D33" s="52" t="s">
        <v>73</v>
      </c>
      <c r="E33" s="58">
        <v>0.14000000000000001</v>
      </c>
      <c r="F33" s="90"/>
      <c r="G33" s="81"/>
      <c r="H33" s="65"/>
      <c r="I33" s="65"/>
      <c r="J33" s="58"/>
      <c r="K33" s="90"/>
      <c r="L33" s="81"/>
      <c r="M33" s="65"/>
      <c r="N33" s="65" t="s">
        <v>1778</v>
      </c>
      <c r="O33" s="1">
        <v>0.05</v>
      </c>
      <c r="P33" s="86"/>
      <c r="Q33" s="77"/>
      <c r="R33" s="52"/>
      <c r="S33" s="52" t="s">
        <v>785</v>
      </c>
      <c r="T33" s="86">
        <v>827</v>
      </c>
    </row>
    <row r="34" spans="1:21" ht="13.9" customHeight="1" x14ac:dyDescent="0.2">
      <c r="B34" s="77"/>
      <c r="C34" s="52"/>
      <c r="D34" s="52" t="s">
        <v>1754</v>
      </c>
      <c r="E34" s="58">
        <v>0.25</v>
      </c>
      <c r="F34" s="90"/>
      <c r="G34" s="81"/>
      <c r="H34" s="65"/>
      <c r="I34" s="65"/>
      <c r="J34" s="58"/>
      <c r="K34" s="90"/>
      <c r="L34" s="81"/>
      <c r="M34" s="65"/>
      <c r="N34" s="65"/>
      <c r="O34" s="58"/>
      <c r="P34" s="86"/>
      <c r="Q34" s="77"/>
      <c r="R34" s="52"/>
      <c r="S34" s="52"/>
      <c r="T34" s="86"/>
    </row>
    <row r="35" spans="1:21" x14ac:dyDescent="0.2">
      <c r="B35" s="77"/>
      <c r="C35" s="52"/>
      <c r="D35" s="52" t="s">
        <v>922</v>
      </c>
      <c r="E35" s="58">
        <v>0.5</v>
      </c>
      <c r="F35" s="90">
        <v>804</v>
      </c>
      <c r="G35" s="81"/>
      <c r="H35" s="65"/>
      <c r="I35" s="65" t="s">
        <v>1885</v>
      </c>
      <c r="J35" s="58">
        <v>0.1</v>
      </c>
      <c r="K35" s="90">
        <v>100</v>
      </c>
      <c r="L35" s="81"/>
      <c r="M35" s="65"/>
      <c r="N35" s="65" t="s">
        <v>1885</v>
      </c>
      <c r="O35" s="58">
        <v>0.1</v>
      </c>
      <c r="P35" s="90">
        <v>100</v>
      </c>
      <c r="Q35" s="77"/>
      <c r="R35" s="52"/>
      <c r="S35" s="52"/>
      <c r="T35" s="86"/>
    </row>
    <row r="36" spans="1:21" x14ac:dyDescent="0.2">
      <c r="A36" s="20" t="s">
        <v>991</v>
      </c>
      <c r="B36" s="78"/>
      <c r="C36" s="59"/>
      <c r="D36" s="59"/>
      <c r="E36" s="61"/>
      <c r="F36" s="91"/>
      <c r="G36" s="82"/>
      <c r="H36" s="66"/>
      <c r="I36" s="66" t="s">
        <v>1808</v>
      </c>
      <c r="J36" s="61">
        <v>0.2</v>
      </c>
      <c r="K36" s="91"/>
      <c r="L36" s="82"/>
      <c r="M36" s="66"/>
      <c r="N36" s="66" t="s">
        <v>1024</v>
      </c>
      <c r="O36" s="61">
        <v>0.55000000000000004</v>
      </c>
      <c r="P36" s="87"/>
      <c r="Q36" s="78"/>
      <c r="R36" s="59"/>
      <c r="S36" s="59"/>
      <c r="T36" s="87"/>
    </row>
    <row r="37" spans="1:21" ht="13.9" customHeight="1" x14ac:dyDescent="0.2">
      <c r="A37" s="20"/>
      <c r="B37" s="79"/>
      <c r="C37" s="62"/>
      <c r="D37" s="62"/>
      <c r="E37" s="64"/>
      <c r="F37" s="92"/>
      <c r="G37" s="83"/>
      <c r="H37" s="67"/>
      <c r="I37" s="67" t="s">
        <v>1686</v>
      </c>
      <c r="J37" s="64">
        <v>0.8</v>
      </c>
      <c r="K37" s="92"/>
      <c r="L37" s="83"/>
      <c r="M37" s="67"/>
      <c r="N37" s="67" t="s">
        <v>1685</v>
      </c>
      <c r="O37" s="64">
        <v>0.6</v>
      </c>
      <c r="P37" s="88"/>
      <c r="Q37" s="79"/>
      <c r="R37" s="62"/>
      <c r="S37" s="62"/>
      <c r="T37" s="88"/>
    </row>
    <row r="38" spans="1:21" x14ac:dyDescent="0.2">
      <c r="B38" s="76"/>
      <c r="C38" s="55"/>
      <c r="D38" s="55" t="s">
        <v>1661</v>
      </c>
      <c r="E38" s="70">
        <v>1</v>
      </c>
      <c r="F38" s="89"/>
      <c r="G38" s="76"/>
      <c r="H38" s="55"/>
      <c r="I38" s="55" t="s">
        <v>1661</v>
      </c>
      <c r="J38" s="70">
        <v>1</v>
      </c>
      <c r="K38" s="89"/>
      <c r="L38" s="76"/>
      <c r="M38" s="55"/>
      <c r="N38" s="55" t="s">
        <v>1661</v>
      </c>
      <c r="O38" s="70">
        <v>1</v>
      </c>
      <c r="P38" s="89"/>
      <c r="Q38" s="76"/>
      <c r="R38" s="55"/>
      <c r="S38" s="55" t="s">
        <v>1655</v>
      </c>
      <c r="T38" s="89"/>
    </row>
    <row r="39" spans="1:21" x14ac:dyDescent="0.2">
      <c r="A39" s="1" t="s">
        <v>1699</v>
      </c>
      <c r="B39" s="77"/>
      <c r="C39" s="52"/>
      <c r="D39" s="52" t="s">
        <v>1890</v>
      </c>
      <c r="E39" s="58">
        <v>0.2</v>
      </c>
      <c r="F39" s="90">
        <v>101</v>
      </c>
      <c r="G39" s="81"/>
      <c r="H39" s="65"/>
      <c r="I39" s="65" t="s">
        <v>1114</v>
      </c>
      <c r="J39" s="58">
        <v>0.02</v>
      </c>
      <c r="K39" s="90">
        <v>206</v>
      </c>
      <c r="L39" s="81"/>
      <c r="M39" s="65"/>
      <c r="N39" s="65" t="s">
        <v>1809</v>
      </c>
      <c r="O39" s="58">
        <v>0.17</v>
      </c>
      <c r="P39" s="86">
        <v>209</v>
      </c>
      <c r="Q39" s="77"/>
      <c r="R39" s="52"/>
      <c r="S39" s="52" t="s">
        <v>921</v>
      </c>
      <c r="T39" s="86">
        <v>414</v>
      </c>
      <c r="U39" s="26"/>
    </row>
    <row r="40" spans="1:21" x14ac:dyDescent="0.2">
      <c r="A40" s="34">
        <f>A29+1</f>
        <v>43298</v>
      </c>
      <c r="B40" s="77"/>
      <c r="C40" s="52"/>
      <c r="D40" s="52" t="s">
        <v>1891</v>
      </c>
      <c r="E40" s="58">
        <v>0.2</v>
      </c>
      <c r="F40" s="86">
        <v>102</v>
      </c>
      <c r="G40" s="81" t="s">
        <v>1008</v>
      </c>
      <c r="H40" s="65"/>
      <c r="I40" s="65" t="s">
        <v>332</v>
      </c>
      <c r="J40" s="58">
        <v>3.39</v>
      </c>
      <c r="K40" s="90">
        <v>414</v>
      </c>
      <c r="L40" s="81" t="s">
        <v>1008</v>
      </c>
      <c r="M40" s="65"/>
      <c r="N40" s="65" t="s">
        <v>1914</v>
      </c>
      <c r="O40" s="58">
        <v>1.28</v>
      </c>
      <c r="P40" s="86"/>
      <c r="Q40" s="77"/>
      <c r="R40" s="52"/>
      <c r="S40" s="52"/>
      <c r="T40" s="86"/>
    </row>
    <row r="41" spans="1:21" x14ac:dyDescent="0.2">
      <c r="B41" s="77"/>
      <c r="C41" s="52"/>
      <c r="D41" s="52" t="s">
        <v>1903</v>
      </c>
      <c r="E41" s="58">
        <v>0.39</v>
      </c>
      <c r="F41" s="90"/>
      <c r="G41" s="81"/>
      <c r="H41" s="65"/>
      <c r="I41" s="65" t="s">
        <v>1810</v>
      </c>
      <c r="J41" s="58">
        <v>0.17</v>
      </c>
      <c r="K41" s="90">
        <v>308</v>
      </c>
      <c r="L41" s="81"/>
      <c r="M41" s="65"/>
      <c r="N41" s="65" t="s">
        <v>1915</v>
      </c>
      <c r="O41" s="58">
        <v>0.1</v>
      </c>
      <c r="P41" s="86"/>
      <c r="Q41" s="77"/>
      <c r="R41" s="52"/>
      <c r="S41" s="52"/>
      <c r="T41" s="86"/>
    </row>
    <row r="42" spans="1:21" x14ac:dyDescent="0.2">
      <c r="B42" s="77"/>
      <c r="C42" s="52"/>
      <c r="D42" s="52" t="s">
        <v>1681</v>
      </c>
      <c r="E42" s="58">
        <v>0.44</v>
      </c>
      <c r="F42" s="90"/>
      <c r="G42" s="81"/>
      <c r="H42" s="65"/>
      <c r="I42" s="65" t="s">
        <v>1192</v>
      </c>
      <c r="J42" s="58">
        <v>0.55000000000000004</v>
      </c>
      <c r="K42" s="90">
        <v>506</v>
      </c>
      <c r="L42" s="81"/>
      <c r="M42" s="65"/>
      <c r="N42" s="65" t="s">
        <v>1916</v>
      </c>
      <c r="O42" s="58">
        <v>0.56999999999999995</v>
      </c>
      <c r="P42" s="86">
        <v>507</v>
      </c>
      <c r="Q42" s="77"/>
      <c r="R42" s="52"/>
      <c r="S42" s="52"/>
      <c r="T42" s="86"/>
    </row>
    <row r="43" spans="1:21" x14ac:dyDescent="0.2">
      <c r="A43" s="19">
        <f>SUM(O39:O48)*O38+SUM(J39:J48)*J38+SUM(E39:E48)*E38</f>
        <v>11.52</v>
      </c>
      <c r="B43" s="77"/>
      <c r="C43" s="52"/>
      <c r="D43" s="52" t="s">
        <v>1892</v>
      </c>
      <c r="E43" s="58">
        <v>0.17</v>
      </c>
      <c r="F43" s="90"/>
      <c r="G43" s="81"/>
      <c r="H43" s="65"/>
      <c r="I43" s="65" t="s">
        <v>690</v>
      </c>
      <c r="J43" s="58">
        <v>0.61</v>
      </c>
      <c r="K43" s="90">
        <v>610</v>
      </c>
      <c r="L43" s="81"/>
      <c r="M43" s="65"/>
      <c r="N43" s="65" t="s">
        <v>1668</v>
      </c>
      <c r="O43" s="58">
        <v>0.46</v>
      </c>
      <c r="P43" s="86"/>
      <c r="Q43" s="76"/>
      <c r="R43" s="55"/>
      <c r="S43" s="55" t="s">
        <v>1656</v>
      </c>
      <c r="T43" s="89"/>
    </row>
    <row r="44" spans="1:21" x14ac:dyDescent="0.2">
      <c r="B44" s="77"/>
      <c r="C44" s="52"/>
      <c r="D44" s="52" t="s">
        <v>73</v>
      </c>
      <c r="E44" s="58">
        <v>0.14000000000000001</v>
      </c>
      <c r="F44" s="90"/>
      <c r="G44" s="81"/>
      <c r="H44" s="65"/>
      <c r="I44" s="65"/>
      <c r="J44" s="58"/>
      <c r="K44" s="90"/>
      <c r="L44" s="81"/>
      <c r="M44" s="65"/>
      <c r="N44" s="65" t="s">
        <v>1811</v>
      </c>
      <c r="O44" s="58">
        <v>0.11</v>
      </c>
      <c r="P44" s="86">
        <v>302</v>
      </c>
      <c r="Q44" s="77"/>
      <c r="R44" s="52"/>
      <c r="S44" s="52" t="s">
        <v>1917</v>
      </c>
      <c r="T44" s="86"/>
    </row>
    <row r="45" spans="1:21" x14ac:dyDescent="0.2">
      <c r="B45" s="77"/>
      <c r="C45" s="52"/>
      <c r="D45" s="52" t="s">
        <v>1754</v>
      </c>
      <c r="E45" s="58">
        <v>0.25</v>
      </c>
      <c r="F45" s="90"/>
      <c r="G45" s="81"/>
      <c r="H45" s="65"/>
      <c r="I45" s="65"/>
      <c r="J45" s="58"/>
      <c r="K45" s="90"/>
      <c r="L45" s="81"/>
      <c r="M45" s="65"/>
      <c r="N45" s="65"/>
      <c r="O45" s="58"/>
      <c r="P45" s="86"/>
      <c r="Q45" s="77"/>
      <c r="R45" s="52"/>
      <c r="S45" s="52"/>
      <c r="T45" s="86"/>
    </row>
    <row r="46" spans="1:21" x14ac:dyDescent="0.2">
      <c r="B46" s="77"/>
      <c r="C46" s="52"/>
      <c r="D46" s="52" t="s">
        <v>1913</v>
      </c>
      <c r="E46" s="58">
        <v>0.5</v>
      </c>
      <c r="F46" s="90"/>
      <c r="G46" s="81"/>
      <c r="H46" s="65"/>
      <c r="I46" s="65" t="s">
        <v>1707</v>
      </c>
      <c r="J46" s="58">
        <v>0.1</v>
      </c>
      <c r="K46" s="90">
        <v>100</v>
      </c>
      <c r="L46" s="81"/>
      <c r="M46" s="65"/>
      <c r="N46" s="65" t="s">
        <v>1707</v>
      </c>
      <c r="O46" s="58">
        <v>0.1</v>
      </c>
      <c r="P46" s="90">
        <v>100</v>
      </c>
      <c r="Q46" s="77"/>
      <c r="R46" s="52"/>
      <c r="S46" s="52"/>
      <c r="T46" s="86"/>
    </row>
    <row r="47" spans="1:21" x14ac:dyDescent="0.2">
      <c r="A47" s="20" t="s">
        <v>991</v>
      </c>
      <c r="B47" s="78"/>
      <c r="C47" s="59"/>
      <c r="D47" s="59"/>
      <c r="E47" s="61"/>
      <c r="F47" s="91"/>
      <c r="G47" s="82"/>
      <c r="H47" s="66"/>
      <c r="I47" s="66" t="s">
        <v>1018</v>
      </c>
      <c r="J47" s="61">
        <v>0.4</v>
      </c>
      <c r="K47" s="91"/>
      <c r="L47" s="82"/>
      <c r="M47" s="66"/>
      <c r="N47" s="66" t="s">
        <v>1898</v>
      </c>
      <c r="O47" s="61">
        <v>0.2</v>
      </c>
      <c r="P47" s="87"/>
      <c r="Q47" s="78"/>
      <c r="R47" s="59"/>
      <c r="S47" s="59"/>
      <c r="T47" s="87"/>
    </row>
    <row r="48" spans="1:21" x14ac:dyDescent="0.2">
      <c r="A48" s="20"/>
      <c r="B48" s="79"/>
      <c r="C48" s="62"/>
      <c r="D48" s="62"/>
      <c r="E48" s="64"/>
      <c r="F48" s="92"/>
      <c r="G48" s="83"/>
      <c r="H48" s="67"/>
      <c r="I48" s="67" t="s">
        <v>1675</v>
      </c>
      <c r="J48" s="64">
        <v>0.5</v>
      </c>
      <c r="K48" s="92"/>
      <c r="L48" s="83"/>
      <c r="M48" s="67"/>
      <c r="N48" s="67" t="s">
        <v>1674</v>
      </c>
      <c r="O48" s="64">
        <v>0.5</v>
      </c>
      <c r="P48" s="88"/>
      <c r="Q48" s="79"/>
      <c r="R48" s="62"/>
      <c r="S48" s="62"/>
      <c r="T48" s="88"/>
    </row>
    <row r="49" spans="1:20" x14ac:dyDescent="0.2">
      <c r="B49" s="76"/>
      <c r="C49" s="55"/>
      <c r="D49" s="55" t="s">
        <v>1661</v>
      </c>
      <c r="E49" s="70">
        <v>1</v>
      </c>
      <c r="F49" s="89"/>
      <c r="G49" s="76"/>
      <c r="H49" s="55"/>
      <c r="I49" s="55" t="s">
        <v>1661</v>
      </c>
      <c r="J49" s="70">
        <v>1</v>
      </c>
      <c r="K49" s="89"/>
      <c r="L49" s="76"/>
      <c r="M49" s="55"/>
      <c r="N49" s="55" t="s">
        <v>1708</v>
      </c>
      <c r="O49" s="70">
        <v>0.75</v>
      </c>
      <c r="P49" s="89"/>
      <c r="Q49" s="76"/>
      <c r="R49" s="55"/>
      <c r="S49" s="55" t="s">
        <v>1655</v>
      </c>
      <c r="T49" s="89"/>
    </row>
    <row r="50" spans="1:20" x14ac:dyDescent="0.2">
      <c r="A50" s="1" t="s">
        <v>1709</v>
      </c>
      <c r="B50" s="77"/>
      <c r="C50" s="52"/>
      <c r="D50" s="52" t="s">
        <v>1890</v>
      </c>
      <c r="E50" s="58">
        <v>0.2</v>
      </c>
      <c r="F50" s="90">
        <v>101</v>
      </c>
      <c r="G50" s="81"/>
      <c r="H50" s="65"/>
      <c r="I50" s="65" t="s">
        <v>1195</v>
      </c>
      <c r="J50" s="58">
        <v>0.32</v>
      </c>
      <c r="K50" s="90">
        <v>218</v>
      </c>
      <c r="L50" s="81" t="s">
        <v>1008</v>
      </c>
      <c r="M50" s="65"/>
      <c r="N50" s="65" t="s">
        <v>800</v>
      </c>
      <c r="O50" s="58">
        <v>2.59</v>
      </c>
      <c r="P50" s="86">
        <v>902</v>
      </c>
      <c r="Q50" s="77"/>
      <c r="R50" s="52"/>
      <c r="S50" s="52" t="s">
        <v>982</v>
      </c>
      <c r="T50" s="86"/>
    </row>
    <row r="51" spans="1:20" x14ac:dyDescent="0.2">
      <c r="A51" s="34">
        <f>A40+1</f>
        <v>43299</v>
      </c>
      <c r="B51" s="77"/>
      <c r="C51" s="52"/>
      <c r="D51" s="52" t="s">
        <v>1891</v>
      </c>
      <c r="E51" s="58">
        <v>0.2</v>
      </c>
      <c r="F51" s="86">
        <v>102</v>
      </c>
      <c r="G51" s="81" t="s">
        <v>1008</v>
      </c>
      <c r="H51" s="65"/>
      <c r="I51" s="65" t="s">
        <v>541</v>
      </c>
      <c r="J51" s="58">
        <v>2.64</v>
      </c>
      <c r="K51" s="90">
        <v>454</v>
      </c>
      <c r="L51" s="81"/>
      <c r="M51" s="65"/>
      <c r="N51" s="65" t="s">
        <v>1668</v>
      </c>
      <c r="O51" s="58">
        <v>0.46</v>
      </c>
      <c r="P51" s="86"/>
      <c r="Q51" s="77"/>
      <c r="R51" s="52"/>
      <c r="S51" s="52"/>
      <c r="T51" s="86"/>
    </row>
    <row r="52" spans="1:20" x14ac:dyDescent="0.2">
      <c r="B52" s="77"/>
      <c r="C52" s="52"/>
      <c r="D52" s="52" t="s">
        <v>1903</v>
      </c>
      <c r="E52" s="58">
        <v>0.39</v>
      </c>
      <c r="F52" s="90"/>
      <c r="G52" s="81"/>
      <c r="H52" s="65"/>
      <c r="I52" s="65"/>
      <c r="J52" s="58"/>
      <c r="K52" s="90"/>
      <c r="L52" s="81"/>
      <c r="M52" s="65"/>
      <c r="N52" s="65" t="s">
        <v>1778</v>
      </c>
      <c r="O52" s="58">
        <v>0.05</v>
      </c>
      <c r="P52" s="86"/>
      <c r="Q52" s="77"/>
      <c r="R52" s="52"/>
      <c r="S52" s="52"/>
      <c r="T52" s="86"/>
    </row>
    <row r="53" spans="1:20" x14ac:dyDescent="0.2">
      <c r="B53" s="77"/>
      <c r="C53" s="52"/>
      <c r="D53" s="52" t="s">
        <v>1799</v>
      </c>
      <c r="E53" s="58">
        <v>0.44</v>
      </c>
      <c r="F53" s="90"/>
      <c r="G53" s="81"/>
      <c r="H53" s="65"/>
      <c r="I53" s="65" t="s">
        <v>1918</v>
      </c>
      <c r="J53" s="58">
        <v>0.68</v>
      </c>
      <c r="K53" s="90">
        <v>509</v>
      </c>
      <c r="L53" s="81"/>
      <c r="M53" s="65"/>
      <c r="N53" s="65"/>
      <c r="O53" s="58"/>
      <c r="P53" s="86"/>
      <c r="Q53" s="77"/>
      <c r="R53" s="52"/>
      <c r="S53" s="52"/>
      <c r="T53" s="86"/>
    </row>
    <row r="54" spans="1:20" x14ac:dyDescent="0.2">
      <c r="A54" s="19">
        <f>SUM(O50:O59)*O49+SUM(J50:J59)*J49+SUM(E50:E59)*E49</f>
        <v>10.9575</v>
      </c>
      <c r="B54" s="77"/>
      <c r="C54" s="52"/>
      <c r="D54" s="52" t="s">
        <v>1892</v>
      </c>
      <c r="E54" s="58">
        <v>0.17</v>
      </c>
      <c r="F54" s="90"/>
      <c r="G54" s="81"/>
      <c r="H54" s="65"/>
      <c r="I54" s="65"/>
      <c r="J54" s="58"/>
      <c r="K54" s="90"/>
      <c r="L54" s="81"/>
      <c r="M54" s="65"/>
      <c r="N54" s="65" t="s">
        <v>1919</v>
      </c>
      <c r="O54" s="58">
        <v>1</v>
      </c>
      <c r="P54" s="86"/>
      <c r="Q54" s="76"/>
      <c r="R54" s="55"/>
      <c r="S54" s="55" t="s">
        <v>1656</v>
      </c>
      <c r="T54" s="89"/>
    </row>
    <row r="55" spans="1:20" x14ac:dyDescent="0.2">
      <c r="B55" s="77"/>
      <c r="C55" s="52"/>
      <c r="D55" s="52" t="s">
        <v>73</v>
      </c>
      <c r="E55" s="58">
        <v>0.14000000000000001</v>
      </c>
      <c r="F55" s="90"/>
      <c r="G55" s="81"/>
      <c r="H55" s="65"/>
      <c r="I55" s="65"/>
      <c r="J55" s="58"/>
      <c r="K55" s="90"/>
      <c r="L55" s="81"/>
      <c r="M55" s="65"/>
      <c r="N55" s="65"/>
      <c r="O55" s="58"/>
      <c r="P55" s="86"/>
      <c r="Q55" s="77"/>
      <c r="R55" s="52"/>
      <c r="S55" s="52" t="s">
        <v>800</v>
      </c>
      <c r="T55" s="86">
        <v>902</v>
      </c>
    </row>
    <row r="56" spans="1:20" x14ac:dyDescent="0.2">
      <c r="B56" s="77"/>
      <c r="C56" s="52"/>
      <c r="D56" s="52" t="s">
        <v>1754</v>
      </c>
      <c r="E56" s="58">
        <v>0.25</v>
      </c>
      <c r="F56" s="90"/>
      <c r="G56" s="81"/>
      <c r="H56" s="65"/>
      <c r="I56" s="65"/>
      <c r="J56" s="58"/>
      <c r="K56" s="90"/>
      <c r="L56" s="81"/>
      <c r="M56" s="65"/>
      <c r="N56" s="65"/>
      <c r="O56" s="58"/>
      <c r="P56" s="86"/>
      <c r="Q56" s="77"/>
      <c r="R56" s="52"/>
      <c r="S56" s="52" t="s">
        <v>1812</v>
      </c>
      <c r="T56" s="86"/>
    </row>
    <row r="57" spans="1:20" x14ac:dyDescent="0.2">
      <c r="B57" s="77"/>
      <c r="C57" s="52"/>
      <c r="D57" s="52" t="s">
        <v>71</v>
      </c>
      <c r="E57" s="58">
        <v>0.54</v>
      </c>
      <c r="F57" s="90"/>
      <c r="G57" s="81"/>
      <c r="H57" s="65"/>
      <c r="I57" s="65" t="s">
        <v>1887</v>
      </c>
      <c r="J57" s="58">
        <v>0.1</v>
      </c>
      <c r="K57" s="90">
        <v>100</v>
      </c>
      <c r="L57" s="81"/>
      <c r="M57" s="65"/>
      <c r="N57" s="65" t="s">
        <v>1887</v>
      </c>
      <c r="O57" s="58">
        <v>0.1</v>
      </c>
      <c r="P57" s="90">
        <v>100</v>
      </c>
      <c r="Q57" s="77"/>
      <c r="R57" s="52"/>
      <c r="S57" s="52"/>
      <c r="T57" s="86"/>
    </row>
    <row r="58" spans="1:20" x14ac:dyDescent="0.2">
      <c r="A58" s="20" t="s">
        <v>991</v>
      </c>
      <c r="B58" s="78"/>
      <c r="C58" s="59"/>
      <c r="D58" s="59"/>
      <c r="E58" s="61"/>
      <c r="F58" s="91"/>
      <c r="G58" s="82"/>
      <c r="H58" s="66"/>
      <c r="I58" s="66" t="s">
        <v>1898</v>
      </c>
      <c r="J58" s="61">
        <v>0.2</v>
      </c>
      <c r="K58" s="91"/>
      <c r="L58" s="82"/>
      <c r="M58" s="66"/>
      <c r="N58" s="66" t="s">
        <v>1782</v>
      </c>
      <c r="O58" s="61">
        <v>0.45</v>
      </c>
      <c r="P58" s="87"/>
      <c r="Q58" s="78"/>
      <c r="R58" s="59"/>
      <c r="S58" s="59"/>
      <c r="T58" s="87"/>
    </row>
    <row r="59" spans="1:20" x14ac:dyDescent="0.2">
      <c r="A59" s="20"/>
      <c r="B59" s="79"/>
      <c r="C59" s="62"/>
      <c r="D59" s="62"/>
      <c r="E59" s="64"/>
      <c r="F59" s="92"/>
      <c r="G59" s="83"/>
      <c r="H59" s="67"/>
      <c r="I59" s="67" t="s">
        <v>1813</v>
      </c>
      <c r="J59" s="64">
        <v>0.6</v>
      </c>
      <c r="K59" s="92"/>
      <c r="L59" s="83"/>
      <c r="M59" s="67"/>
      <c r="N59" s="67" t="s">
        <v>1686</v>
      </c>
      <c r="O59" s="64">
        <v>0.8</v>
      </c>
      <c r="P59" s="88"/>
      <c r="Q59" s="79"/>
      <c r="R59" s="62"/>
      <c r="S59" s="62"/>
      <c r="T59" s="88"/>
    </row>
    <row r="60" spans="1:20" x14ac:dyDescent="0.2">
      <c r="B60" s="76"/>
      <c r="C60" s="55"/>
      <c r="D60" s="55" t="s">
        <v>1708</v>
      </c>
      <c r="E60" s="70">
        <v>0.75</v>
      </c>
      <c r="F60" s="89"/>
      <c r="G60" s="76"/>
      <c r="H60" s="55"/>
      <c r="I60" s="55" t="s">
        <v>1720</v>
      </c>
      <c r="J60" s="70">
        <v>0.1</v>
      </c>
      <c r="K60" s="89"/>
      <c r="L60" s="76"/>
      <c r="M60" s="55"/>
      <c r="N60" s="55" t="s">
        <v>1720</v>
      </c>
      <c r="O60" s="70">
        <v>0.1</v>
      </c>
      <c r="P60" s="89"/>
      <c r="Q60" s="76"/>
      <c r="R60" s="55"/>
      <c r="S60" s="55" t="s">
        <v>1655</v>
      </c>
      <c r="T60" s="89"/>
    </row>
    <row r="61" spans="1:20" x14ac:dyDescent="0.2">
      <c r="A61" s="1" t="s">
        <v>1721</v>
      </c>
      <c r="B61" s="77"/>
      <c r="C61" s="52"/>
      <c r="D61" s="52" t="s">
        <v>1890</v>
      </c>
      <c r="E61" s="57">
        <v>0.2</v>
      </c>
      <c r="F61" s="90">
        <v>101</v>
      </c>
      <c r="G61" s="81" t="s">
        <v>1008</v>
      </c>
      <c r="H61" s="65"/>
      <c r="I61" s="65" t="s">
        <v>1920</v>
      </c>
      <c r="J61" s="58">
        <v>5.27</v>
      </c>
      <c r="K61" s="90">
        <v>419</v>
      </c>
      <c r="L61" s="81"/>
      <c r="M61" s="65"/>
      <c r="N61" s="65" t="s">
        <v>760</v>
      </c>
      <c r="O61" s="58">
        <v>3</v>
      </c>
      <c r="P61" s="86">
        <v>808</v>
      </c>
      <c r="Q61" s="77"/>
      <c r="R61" s="52"/>
      <c r="S61" s="52" t="s">
        <v>1814</v>
      </c>
      <c r="T61" s="86"/>
    </row>
    <row r="62" spans="1:20" x14ac:dyDescent="0.2">
      <c r="A62" s="34">
        <f>A51+1</f>
        <v>43300</v>
      </c>
      <c r="B62" s="77"/>
      <c r="C62" s="52"/>
      <c r="D62" s="52" t="s">
        <v>1891</v>
      </c>
      <c r="E62" s="57">
        <v>0.2</v>
      </c>
      <c r="F62" s="86">
        <v>102</v>
      </c>
      <c r="G62" s="81"/>
      <c r="H62" s="65"/>
      <c r="I62" s="65" t="s">
        <v>1815</v>
      </c>
      <c r="J62" s="58">
        <v>0.94</v>
      </c>
      <c r="K62" s="90"/>
      <c r="L62" s="81"/>
      <c r="M62" s="65"/>
      <c r="N62" s="65" t="s">
        <v>1716</v>
      </c>
      <c r="O62" s="58">
        <v>0.15</v>
      </c>
      <c r="P62" s="86"/>
      <c r="Q62" s="77"/>
      <c r="R62" s="52"/>
      <c r="S62" s="52"/>
      <c r="T62" s="86"/>
    </row>
    <row r="63" spans="1:20" x14ac:dyDescent="0.2">
      <c r="B63" s="77"/>
      <c r="C63" s="52"/>
      <c r="D63" s="52" t="s">
        <v>1903</v>
      </c>
      <c r="E63" s="57">
        <v>0.39</v>
      </c>
      <c r="F63" s="90"/>
      <c r="G63" s="81"/>
      <c r="H63" s="65"/>
      <c r="I63" s="65" t="s">
        <v>1921</v>
      </c>
      <c r="J63" s="58">
        <v>1.37</v>
      </c>
      <c r="K63" s="90">
        <v>603</v>
      </c>
      <c r="L63" s="81"/>
      <c r="M63" s="65"/>
      <c r="N63" s="65" t="s">
        <v>1804</v>
      </c>
      <c r="O63" s="58">
        <v>0.1</v>
      </c>
      <c r="P63" s="86">
        <v>713</v>
      </c>
      <c r="Q63" s="77"/>
      <c r="R63" s="52"/>
      <c r="S63" s="52"/>
      <c r="T63" s="86"/>
    </row>
    <row r="64" spans="1:20" x14ac:dyDescent="0.2">
      <c r="B64" s="77"/>
      <c r="C64" s="52"/>
      <c r="D64" s="52" t="s">
        <v>1681</v>
      </c>
      <c r="E64" s="57">
        <v>0.44</v>
      </c>
      <c r="F64" s="90"/>
      <c r="G64" s="81"/>
      <c r="H64" s="65"/>
      <c r="I64" s="65" t="s">
        <v>1668</v>
      </c>
      <c r="J64" s="58">
        <v>0.46</v>
      </c>
      <c r="K64" s="86"/>
      <c r="L64" s="81"/>
      <c r="M64" s="65"/>
      <c r="N64" s="65" t="s">
        <v>1766</v>
      </c>
      <c r="O64" s="58">
        <v>0.15</v>
      </c>
      <c r="P64" s="86">
        <v>708</v>
      </c>
      <c r="Q64" s="77"/>
      <c r="R64" s="52"/>
      <c r="S64" s="52"/>
      <c r="T64" s="86"/>
    </row>
    <row r="65" spans="1:20" x14ac:dyDescent="0.2">
      <c r="A65" s="19">
        <f>SUM(O61:O70)*O60+SUM(J61:J70)*J60+SUM(E61:E70)*E60</f>
        <v>3.0589999999999997</v>
      </c>
      <c r="B65" s="77"/>
      <c r="C65" s="52"/>
      <c r="D65" s="52" t="s">
        <v>1892</v>
      </c>
      <c r="E65" s="57">
        <v>0.17</v>
      </c>
      <c r="F65" s="90"/>
      <c r="G65" s="81"/>
      <c r="H65" s="65"/>
      <c r="I65" s="65" t="s">
        <v>1893</v>
      </c>
      <c r="J65" s="58">
        <v>0.05</v>
      </c>
      <c r="K65" s="90"/>
      <c r="L65" s="81"/>
      <c r="M65" s="65"/>
      <c r="N65" s="65" t="s">
        <v>1669</v>
      </c>
      <c r="O65" s="58">
        <v>0.05</v>
      </c>
      <c r="P65" s="86"/>
      <c r="Q65" s="76"/>
      <c r="R65" s="55"/>
      <c r="S65" s="55" t="s">
        <v>1656</v>
      </c>
      <c r="T65" s="89"/>
    </row>
    <row r="66" spans="1:20" x14ac:dyDescent="0.2">
      <c r="B66" s="77"/>
      <c r="C66" s="52"/>
      <c r="D66" s="52" t="s">
        <v>73</v>
      </c>
      <c r="E66" s="57">
        <v>0.14000000000000001</v>
      </c>
      <c r="F66" s="90"/>
      <c r="G66" s="81"/>
      <c r="H66" s="65"/>
      <c r="I66" s="65"/>
      <c r="J66" s="58"/>
      <c r="K66" s="90"/>
      <c r="L66" s="81"/>
      <c r="M66" s="65"/>
      <c r="N66" s="65"/>
      <c r="O66" s="58"/>
      <c r="P66" s="86"/>
      <c r="Q66" s="77"/>
      <c r="R66" s="52"/>
      <c r="S66" s="52" t="s">
        <v>1816</v>
      </c>
      <c r="T66" s="86">
        <v>808</v>
      </c>
    </row>
    <row r="67" spans="1:20" x14ac:dyDescent="0.2">
      <c r="B67" s="77"/>
      <c r="C67" s="52"/>
      <c r="D67" s="52" t="s">
        <v>1754</v>
      </c>
      <c r="E67" s="57">
        <v>0.25</v>
      </c>
      <c r="F67" s="90"/>
      <c r="G67" s="81"/>
      <c r="H67" s="65"/>
      <c r="I67" s="65"/>
      <c r="J67" s="58"/>
      <c r="K67" s="90"/>
      <c r="L67" s="81"/>
      <c r="M67" s="65"/>
      <c r="N67" s="65"/>
      <c r="O67" s="58"/>
      <c r="P67" s="86"/>
      <c r="Q67" s="77"/>
      <c r="R67" s="52"/>
      <c r="S67" s="52"/>
      <c r="T67" s="86"/>
    </row>
    <row r="68" spans="1:20" x14ac:dyDescent="0.2">
      <c r="B68" s="77"/>
      <c r="C68" s="52"/>
      <c r="D68" s="52" t="s">
        <v>1033</v>
      </c>
      <c r="E68" s="57">
        <v>0.51</v>
      </c>
      <c r="F68" s="90"/>
      <c r="G68" s="81"/>
      <c r="H68" s="65"/>
      <c r="I68" s="65" t="s">
        <v>1889</v>
      </c>
      <c r="J68" s="58">
        <v>0.1</v>
      </c>
      <c r="K68" s="90">
        <v>100</v>
      </c>
      <c r="L68" s="81"/>
      <c r="M68" s="65"/>
      <c r="N68" s="65" t="s">
        <v>1889</v>
      </c>
      <c r="O68" s="58">
        <v>0.1</v>
      </c>
      <c r="P68" s="90">
        <v>100</v>
      </c>
      <c r="Q68" s="77"/>
      <c r="R68" s="52"/>
      <c r="S68" s="52"/>
      <c r="T68" s="86"/>
    </row>
    <row r="69" spans="1:20" x14ac:dyDescent="0.2">
      <c r="A69" s="20" t="s">
        <v>991</v>
      </c>
      <c r="B69" s="78"/>
      <c r="C69" s="59"/>
      <c r="D69" s="59"/>
      <c r="E69" s="60"/>
      <c r="F69" s="91"/>
      <c r="G69" s="82"/>
      <c r="H69" s="66"/>
      <c r="I69" s="66" t="s">
        <v>1729</v>
      </c>
      <c r="J69" s="61">
        <v>0.35</v>
      </c>
      <c r="K69" s="91"/>
      <c r="L69" s="82"/>
      <c r="M69" s="66"/>
      <c r="N69" s="66" t="s">
        <v>1673</v>
      </c>
      <c r="O69" s="61">
        <v>0.15</v>
      </c>
      <c r="P69" s="87"/>
      <c r="Q69" s="78"/>
      <c r="R69" s="59"/>
      <c r="S69" s="59"/>
      <c r="T69" s="87"/>
    </row>
    <row r="70" spans="1:20" x14ac:dyDescent="0.2">
      <c r="A70" s="20"/>
      <c r="B70" s="79"/>
      <c r="C70" s="62"/>
      <c r="D70" s="62"/>
      <c r="E70" s="63"/>
      <c r="F70" s="92"/>
      <c r="G70" s="83"/>
      <c r="H70" s="67"/>
      <c r="I70" s="67" t="s">
        <v>1730</v>
      </c>
      <c r="J70" s="64">
        <v>0.6</v>
      </c>
      <c r="K70" s="92"/>
      <c r="L70" s="83"/>
      <c r="M70" s="67"/>
      <c r="N70" s="67" t="s">
        <v>1675</v>
      </c>
      <c r="O70" s="64">
        <v>0.5</v>
      </c>
      <c r="P70" s="88"/>
      <c r="Q70" s="79"/>
      <c r="R70" s="62"/>
      <c r="S70" s="62"/>
      <c r="T70" s="88"/>
    </row>
    <row r="71" spans="1:20" x14ac:dyDescent="0.2">
      <c r="B71" s="76"/>
      <c r="C71" s="55"/>
      <c r="D71" s="55" t="s">
        <v>1720</v>
      </c>
      <c r="E71" s="70">
        <v>0.1</v>
      </c>
      <c r="F71" s="89"/>
      <c r="G71" s="76"/>
      <c r="H71" s="55"/>
      <c r="I71" s="55" t="s">
        <v>1720</v>
      </c>
      <c r="J71" s="70">
        <v>0.1</v>
      </c>
      <c r="K71" s="89"/>
      <c r="L71" s="76"/>
      <c r="M71" s="55"/>
      <c r="N71" s="55" t="s">
        <v>1720</v>
      </c>
      <c r="O71" s="70">
        <v>0.1</v>
      </c>
      <c r="P71" s="89"/>
      <c r="Q71" s="76"/>
      <c r="R71" s="55"/>
      <c r="S71" s="55" t="s">
        <v>1655</v>
      </c>
      <c r="T71" s="89"/>
    </row>
    <row r="72" spans="1:20" x14ac:dyDescent="0.2">
      <c r="A72" s="1" t="s">
        <v>1731</v>
      </c>
      <c r="B72" s="77"/>
      <c r="C72" s="52"/>
      <c r="D72" s="52" t="s">
        <v>1890</v>
      </c>
      <c r="E72" s="58">
        <v>0.2</v>
      </c>
      <c r="F72" s="90">
        <v>101</v>
      </c>
      <c r="G72" s="81" t="s">
        <v>1008</v>
      </c>
      <c r="H72" s="65"/>
      <c r="I72" s="65" t="s">
        <v>515</v>
      </c>
      <c r="J72" s="58">
        <v>3.95</v>
      </c>
      <c r="K72" s="90">
        <v>415</v>
      </c>
      <c r="L72" s="81"/>
      <c r="M72" s="65"/>
      <c r="N72" s="65" t="s">
        <v>758</v>
      </c>
      <c r="O72" s="58">
        <v>3.93</v>
      </c>
      <c r="P72" s="86"/>
      <c r="Q72" s="77"/>
      <c r="R72" s="52"/>
      <c r="S72" s="52" t="s">
        <v>564</v>
      </c>
      <c r="T72" s="86">
        <v>502</v>
      </c>
    </row>
    <row r="73" spans="1:20" x14ac:dyDescent="0.2">
      <c r="A73" s="34">
        <f>A62+1</f>
        <v>43301</v>
      </c>
      <c r="B73" s="77"/>
      <c r="C73" s="52"/>
      <c r="D73" s="52" t="s">
        <v>1891</v>
      </c>
      <c r="E73" s="58">
        <v>0.2</v>
      </c>
      <c r="F73" s="86">
        <v>102</v>
      </c>
      <c r="G73" s="81"/>
      <c r="H73" s="65"/>
      <c r="I73" s="65" t="s">
        <v>1922</v>
      </c>
      <c r="J73" s="58"/>
      <c r="K73" s="90"/>
      <c r="L73" s="81"/>
      <c r="M73" s="65"/>
      <c r="N73" s="65"/>
      <c r="O73" s="58"/>
      <c r="P73" s="86"/>
      <c r="Q73" s="77"/>
      <c r="R73" s="52"/>
      <c r="S73" s="52"/>
      <c r="T73" s="86"/>
    </row>
    <row r="74" spans="1:20" x14ac:dyDescent="0.2">
      <c r="B74" s="77"/>
      <c r="C74" s="52"/>
      <c r="D74" s="52" t="s">
        <v>1725</v>
      </c>
      <c r="E74" s="58">
        <v>1.35</v>
      </c>
      <c r="F74" s="90"/>
      <c r="G74" s="81"/>
      <c r="H74" s="65"/>
      <c r="I74" s="65" t="s">
        <v>564</v>
      </c>
      <c r="J74" s="58">
        <v>0.93</v>
      </c>
      <c r="K74" s="90">
        <v>502</v>
      </c>
      <c r="L74" s="81"/>
      <c r="M74" s="65"/>
      <c r="N74" s="65"/>
      <c r="O74" s="58"/>
      <c r="P74" s="86"/>
      <c r="Q74" s="77"/>
      <c r="R74" s="52"/>
      <c r="S74" s="52"/>
      <c r="T74" s="86"/>
    </row>
    <row r="75" spans="1:20" x14ac:dyDescent="0.2">
      <c r="B75" s="77"/>
      <c r="C75" s="52"/>
      <c r="D75" s="52" t="s">
        <v>1681</v>
      </c>
      <c r="E75" s="58">
        <v>0.44</v>
      </c>
      <c r="F75" s="90"/>
      <c r="G75" s="81"/>
      <c r="H75" s="65"/>
      <c r="I75" s="65" t="s">
        <v>664</v>
      </c>
      <c r="J75" s="58">
        <v>0.79</v>
      </c>
      <c r="K75" s="90">
        <v>604</v>
      </c>
      <c r="L75" s="81"/>
      <c r="M75" s="65"/>
      <c r="N75" s="65"/>
      <c r="O75" s="58"/>
      <c r="P75" s="86"/>
      <c r="Q75" s="77"/>
      <c r="R75" s="52"/>
      <c r="S75" s="52"/>
      <c r="T75" s="86"/>
    </row>
    <row r="76" spans="1:20" x14ac:dyDescent="0.2">
      <c r="A76" s="19">
        <f>SUM(O72:O81)*O71+SUM(J72:J81)*J71+SUM(E72:E81)*E71</f>
        <v>1.617</v>
      </c>
      <c r="B76" s="77"/>
      <c r="C76" s="52"/>
      <c r="D76" s="52" t="s">
        <v>1892</v>
      </c>
      <c r="E76" s="58">
        <v>0.17</v>
      </c>
      <c r="F76" s="90"/>
      <c r="G76" s="81"/>
      <c r="H76" s="65"/>
      <c r="I76" s="65"/>
      <c r="J76" s="58"/>
      <c r="K76" s="90"/>
      <c r="L76" s="81"/>
      <c r="M76" s="65"/>
      <c r="N76" s="65"/>
      <c r="O76" s="58"/>
      <c r="P76" s="86"/>
      <c r="Q76" s="76"/>
      <c r="R76" s="55"/>
      <c r="S76" s="55" t="s">
        <v>1656</v>
      </c>
      <c r="T76" s="89"/>
    </row>
    <row r="77" spans="1:20" x14ac:dyDescent="0.2">
      <c r="B77" s="77"/>
      <c r="C77" s="52"/>
      <c r="D77" s="52" t="s">
        <v>73</v>
      </c>
      <c r="E77" s="58">
        <v>0.14000000000000001</v>
      </c>
      <c r="F77" s="90"/>
      <c r="G77" s="81"/>
      <c r="H77" s="65"/>
      <c r="I77" s="65" t="s">
        <v>893</v>
      </c>
      <c r="J77" s="58">
        <v>1.22</v>
      </c>
      <c r="K77" s="90">
        <v>1019</v>
      </c>
      <c r="L77" s="81"/>
      <c r="M77" s="65"/>
      <c r="N77" s="65"/>
      <c r="O77" s="58"/>
      <c r="P77" s="86"/>
      <c r="Q77" s="77"/>
      <c r="R77" s="52"/>
      <c r="S77" s="52" t="s">
        <v>758</v>
      </c>
      <c r="T77" s="86"/>
    </row>
    <row r="78" spans="1:20" x14ac:dyDescent="0.2">
      <c r="B78" s="77"/>
      <c r="C78" s="52"/>
      <c r="D78" s="52" t="s">
        <v>1041</v>
      </c>
      <c r="E78" s="58">
        <v>0.25</v>
      </c>
      <c r="F78" s="90">
        <v>508</v>
      </c>
      <c r="G78" s="81"/>
      <c r="H78" s="65"/>
      <c r="I78" s="65"/>
      <c r="J78" s="58"/>
      <c r="K78" s="90"/>
      <c r="L78" s="81"/>
      <c r="M78" s="65"/>
      <c r="N78" s="65"/>
      <c r="O78" s="58"/>
      <c r="P78" s="86"/>
      <c r="Q78" s="77"/>
      <c r="R78" s="52"/>
      <c r="S78" s="52"/>
      <c r="T78" s="86"/>
    </row>
    <row r="79" spans="1:20" x14ac:dyDescent="0.2">
      <c r="B79" s="77"/>
      <c r="C79" s="52"/>
      <c r="D79" s="52" t="s">
        <v>1042</v>
      </c>
      <c r="E79" s="58">
        <v>0.5</v>
      </c>
      <c r="F79" s="90"/>
      <c r="G79" s="81"/>
      <c r="H79" s="65"/>
      <c r="I79" s="65" t="s">
        <v>1817</v>
      </c>
      <c r="J79" s="58">
        <v>0.1</v>
      </c>
      <c r="K79" s="90">
        <v>103</v>
      </c>
      <c r="L79" s="81"/>
      <c r="M79" s="65"/>
      <c r="N79" s="65" t="s">
        <v>1817</v>
      </c>
      <c r="O79" s="58">
        <v>0.1</v>
      </c>
      <c r="P79" s="90">
        <v>103</v>
      </c>
      <c r="Q79" s="77"/>
      <c r="R79" s="52"/>
      <c r="S79" s="52"/>
      <c r="T79" s="86"/>
    </row>
    <row r="80" spans="1:20" x14ac:dyDescent="0.2">
      <c r="A80" s="20" t="s">
        <v>991</v>
      </c>
      <c r="B80" s="78"/>
      <c r="C80" s="59"/>
      <c r="D80" s="59"/>
      <c r="E80" s="61"/>
      <c r="F80" s="91"/>
      <c r="G80" s="82"/>
      <c r="H80" s="66"/>
      <c r="I80" s="66" t="s">
        <v>1024</v>
      </c>
      <c r="J80" s="61">
        <v>0.6</v>
      </c>
      <c r="K80" s="91"/>
      <c r="L80" s="82"/>
      <c r="M80" s="66"/>
      <c r="N80" s="66" t="s">
        <v>1818</v>
      </c>
      <c r="O80" s="61">
        <v>0.2</v>
      </c>
      <c r="P80" s="87"/>
      <c r="Q80" s="78"/>
      <c r="R80" s="59"/>
      <c r="S80" s="59"/>
      <c r="T80" s="87"/>
    </row>
    <row r="81" spans="1:20" x14ac:dyDescent="0.2">
      <c r="A81" s="20"/>
      <c r="B81" s="79"/>
      <c r="C81" s="62"/>
      <c r="D81" s="62"/>
      <c r="E81" s="64"/>
      <c r="F81" s="92"/>
      <c r="G81" s="83"/>
      <c r="H81" s="67"/>
      <c r="I81" s="67" t="s">
        <v>1675</v>
      </c>
      <c r="J81" s="64">
        <v>0.6</v>
      </c>
      <c r="K81" s="92"/>
      <c r="L81" s="83"/>
      <c r="M81" s="67"/>
      <c r="N81" s="67" t="s">
        <v>1719</v>
      </c>
      <c r="O81" s="64">
        <v>0.5</v>
      </c>
      <c r="P81" s="88"/>
      <c r="Q81" s="79"/>
      <c r="R81" s="62"/>
      <c r="S81" s="62"/>
      <c r="T81" s="88"/>
    </row>
    <row r="83" spans="1:20" x14ac:dyDescent="0.2">
      <c r="A83" s="21" t="s">
        <v>1737</v>
      </c>
      <c r="B83" s="80"/>
      <c r="C83" s="22"/>
      <c r="D83" s="22"/>
      <c r="E83" s="128"/>
      <c r="F83" s="128"/>
      <c r="G83" s="128"/>
      <c r="I83" s="30" t="s">
        <v>1738</v>
      </c>
      <c r="N83" s="30" t="s">
        <v>1739</v>
      </c>
      <c r="S83" s="32" t="s">
        <v>1740</v>
      </c>
    </row>
    <row r="84" spans="1:20" x14ac:dyDescent="0.2">
      <c r="A84" s="22" t="s">
        <v>1741</v>
      </c>
      <c r="B84" s="80"/>
      <c r="C84" s="22"/>
      <c r="D84" s="22"/>
      <c r="E84" s="128">
        <f>(A10+A21+A32+A43+A54+A65+A76)*100</f>
        <v>6207.3499999999985</v>
      </c>
      <c r="F84" s="128"/>
      <c r="G84" s="128"/>
      <c r="I84" s="31" t="s">
        <v>1742</v>
      </c>
      <c r="N84" s="31" t="s">
        <v>1743</v>
      </c>
      <c r="S84" s="33" t="s">
        <v>1744</v>
      </c>
    </row>
    <row r="85" spans="1:20" x14ac:dyDescent="0.2">
      <c r="A85" s="22" t="s">
        <v>1933</v>
      </c>
      <c r="B85" s="80"/>
      <c r="C85" s="22"/>
      <c r="D85" s="22"/>
      <c r="E85" s="128">
        <f>'Übersicht und Anleitung'!D18*100</f>
        <v>6300</v>
      </c>
      <c r="F85" s="128"/>
      <c r="G85" s="128"/>
    </row>
    <row r="86" spans="1:20" ht="13.5" thickBot="1" x14ac:dyDescent="0.25">
      <c r="A86" s="21" t="s">
        <v>1047</v>
      </c>
      <c r="B86" s="80"/>
      <c r="C86" s="22"/>
      <c r="D86" s="22"/>
      <c r="E86" s="129">
        <f>E85-E84</f>
        <v>92.650000000001455</v>
      </c>
      <c r="F86" s="129"/>
      <c r="G86" s="129"/>
      <c r="I86" s="131"/>
      <c r="J86" s="131"/>
      <c r="K86" s="131"/>
      <c r="N86" s="131"/>
      <c r="O86" s="131"/>
      <c r="P86" s="131"/>
      <c r="S86" s="131"/>
      <c r="T86" s="131"/>
    </row>
    <row r="87" spans="1:20" ht="13.5" thickTop="1" x14ac:dyDescent="0.2"/>
    <row r="88" spans="1:20" x14ac:dyDescent="0.2">
      <c r="A88" s="110" t="s">
        <v>1745</v>
      </c>
    </row>
    <row r="89" spans="1:20" x14ac:dyDescent="0.2">
      <c r="A89" s="1" t="s">
        <v>1746</v>
      </c>
    </row>
    <row r="90" spans="1:20" x14ac:dyDescent="0.2">
      <c r="A90" s="110" t="s">
        <v>1747</v>
      </c>
    </row>
    <row r="91" spans="1:20" x14ac:dyDescent="0.2">
      <c r="A91" s="1" t="s">
        <v>1748</v>
      </c>
    </row>
  </sheetData>
  <sheetProtection selectLockedCells="1"/>
  <mergeCells count="12">
    <mergeCell ref="S86:T86"/>
    <mergeCell ref="S1:T1"/>
    <mergeCell ref="B3:F3"/>
    <mergeCell ref="G3:K3"/>
    <mergeCell ref="L3:P3"/>
    <mergeCell ref="Q3:T3"/>
    <mergeCell ref="E83:G83"/>
    <mergeCell ref="E84:G84"/>
    <mergeCell ref="E85:G85"/>
    <mergeCell ref="E86:G86"/>
    <mergeCell ref="I86:K86"/>
    <mergeCell ref="N86:P86"/>
  </mergeCells>
  <dataValidations count="1">
    <dataValidation type="list" allowBlank="1" showInputMessage="1" showErrorMessage="1" sqref="D5 I71 I5 D71 I38 N5 D16 I16 N27 N16 D27 I27 N38 D38 N49 D60 I60 D49 I49 N60 N71" xr:uid="{00000000-0002-0000-0B00-000000000000}">
      <formula1>MzArt</formula1>
    </dataValidation>
  </dataValidations>
  <pageMargins left="0.25" right="0.25" top="0.75" bottom="0.75" header="0.3" footer="0.3"/>
  <pageSetup paperSize="9" scale="62" orientation="portrait" r:id="rId1"/>
  <headerFooter>
    <oddHeader>&amp;L&amp;G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  <pageSetUpPr fitToPage="1"/>
  </sheetPr>
  <dimension ref="A1:V91"/>
  <sheetViews>
    <sheetView zoomScale="130" zoomScaleNormal="130" workbookViewId="0">
      <selection activeCell="E85" sqref="E85:G85"/>
    </sheetView>
  </sheetViews>
  <sheetFormatPr baseColWidth="10" defaultColWidth="11.42578125" defaultRowHeight="12.75" x14ac:dyDescent="0.2"/>
  <cols>
    <col min="1" max="1" width="9.7109375" style="1" bestFit="1" customWidth="1"/>
    <col min="2" max="2" width="2.85546875" style="24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24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" style="1" bestFit="1" customWidth="1"/>
    <col min="12" max="12" width="2.85546875" style="24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4.42578125" style="1" bestFit="1" customWidth="1"/>
    <col min="17" max="17" width="2.85546875" style="24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1" s="47" customFormat="1" ht="15.75" x14ac:dyDescent="0.25">
      <c r="A1" s="47" t="s">
        <v>1650</v>
      </c>
      <c r="B1" s="74"/>
      <c r="E1" s="48"/>
      <c r="F1" s="49"/>
      <c r="G1" s="74" t="s">
        <v>1651</v>
      </c>
      <c r="I1" s="69">
        <v>43302</v>
      </c>
      <c r="L1" s="74" t="s">
        <v>1652</v>
      </c>
      <c r="N1" s="50">
        <f>A73</f>
        <v>43308</v>
      </c>
      <c r="P1" s="47" t="s">
        <v>1653</v>
      </c>
      <c r="Q1" s="74"/>
      <c r="S1" s="130"/>
      <c r="T1" s="130"/>
    </row>
    <row r="3" spans="1:21" x14ac:dyDescent="0.2">
      <c r="B3" s="132" t="s">
        <v>1654</v>
      </c>
      <c r="C3" s="133"/>
      <c r="D3" s="133"/>
      <c r="E3" s="133"/>
      <c r="F3" s="134"/>
      <c r="G3" s="132" t="s">
        <v>1655</v>
      </c>
      <c r="H3" s="133"/>
      <c r="I3" s="133"/>
      <c r="J3" s="133"/>
      <c r="K3" s="134"/>
      <c r="L3" s="132" t="s">
        <v>1656</v>
      </c>
      <c r="M3" s="133"/>
      <c r="N3" s="133"/>
      <c r="O3" s="133"/>
      <c r="P3" s="134"/>
      <c r="Q3" s="132" t="s">
        <v>1657</v>
      </c>
      <c r="R3" s="133"/>
      <c r="S3" s="133"/>
      <c r="T3" s="134"/>
    </row>
    <row r="4" spans="1:21" ht="33.75" x14ac:dyDescent="0.2">
      <c r="B4" s="75" t="s">
        <v>1447</v>
      </c>
      <c r="C4" s="51" t="s">
        <v>1658</v>
      </c>
      <c r="D4" s="52"/>
      <c r="E4" s="109" t="s">
        <v>1659</v>
      </c>
      <c r="F4" s="54" t="s">
        <v>1660</v>
      </c>
      <c r="G4" s="75" t="s">
        <v>1447</v>
      </c>
      <c r="H4" s="51" t="s">
        <v>1658</v>
      </c>
      <c r="I4" s="52"/>
      <c r="J4" s="109" t="s">
        <v>1659</v>
      </c>
      <c r="K4" s="54" t="s">
        <v>1660</v>
      </c>
      <c r="L4" s="75" t="s">
        <v>1447</v>
      </c>
      <c r="M4" s="51" t="s">
        <v>1658</v>
      </c>
      <c r="N4" s="52"/>
      <c r="O4" s="109" t="s">
        <v>1659</v>
      </c>
      <c r="P4" s="54" t="s">
        <v>1660</v>
      </c>
      <c r="Q4" s="75" t="s">
        <v>1447</v>
      </c>
      <c r="R4" s="51" t="s">
        <v>1658</v>
      </c>
      <c r="S4" s="52"/>
      <c r="T4" s="54" t="s">
        <v>1660</v>
      </c>
    </row>
    <row r="5" spans="1:21" x14ac:dyDescent="0.2">
      <c r="B5" s="76"/>
      <c r="C5" s="55"/>
      <c r="D5" s="55" t="s">
        <v>1661</v>
      </c>
      <c r="E5" s="70">
        <v>1</v>
      </c>
      <c r="F5" s="56"/>
      <c r="G5" s="76"/>
      <c r="H5" s="55"/>
      <c r="I5" s="55" t="s">
        <v>1661</v>
      </c>
      <c r="J5" s="70">
        <v>1</v>
      </c>
      <c r="K5" s="56"/>
      <c r="L5" s="76"/>
      <c r="M5" s="55"/>
      <c r="N5" s="55" t="s">
        <v>1661</v>
      </c>
      <c r="O5" s="70">
        <v>1</v>
      </c>
      <c r="P5" s="56"/>
      <c r="Q5" s="76"/>
      <c r="R5" s="55"/>
      <c r="S5" s="55" t="s">
        <v>1655</v>
      </c>
      <c r="T5" s="56"/>
    </row>
    <row r="6" spans="1:21" x14ac:dyDescent="0.2">
      <c r="A6" s="1" t="s">
        <v>1662</v>
      </c>
      <c r="B6" s="77"/>
      <c r="C6" s="52"/>
      <c r="D6" s="52" t="s">
        <v>1890</v>
      </c>
      <c r="E6" s="58">
        <v>0.2</v>
      </c>
      <c r="F6" s="90">
        <v>101</v>
      </c>
      <c r="G6" s="77"/>
      <c r="H6" s="52"/>
      <c r="I6" s="52" t="s">
        <v>1663</v>
      </c>
      <c r="J6" s="58">
        <v>0.05</v>
      </c>
      <c r="K6" s="90">
        <v>206</v>
      </c>
      <c r="L6" s="77"/>
      <c r="M6" s="52"/>
      <c r="N6" s="52" t="s">
        <v>1819</v>
      </c>
      <c r="O6" s="58">
        <v>0.13</v>
      </c>
      <c r="P6" s="86">
        <v>209</v>
      </c>
      <c r="Q6" s="77"/>
      <c r="R6" s="52"/>
      <c r="S6" s="52" t="s">
        <v>1923</v>
      </c>
      <c r="T6" s="86">
        <v>512</v>
      </c>
    </row>
    <row r="7" spans="1:21" x14ac:dyDescent="0.2">
      <c r="A7" s="34">
        <f>I1</f>
        <v>43302</v>
      </c>
      <c r="B7" s="77"/>
      <c r="C7" s="52"/>
      <c r="D7" s="52" t="s">
        <v>1891</v>
      </c>
      <c r="E7" s="58">
        <v>0.2</v>
      </c>
      <c r="F7" s="86">
        <v>102</v>
      </c>
      <c r="G7" s="77"/>
      <c r="H7" s="52"/>
      <c r="I7" s="52" t="s">
        <v>1923</v>
      </c>
      <c r="J7" s="58">
        <v>0.25</v>
      </c>
      <c r="K7" s="86">
        <v>512</v>
      </c>
      <c r="L7" s="77" t="s">
        <v>1008</v>
      </c>
      <c r="M7" s="52"/>
      <c r="N7" s="52" t="s">
        <v>326</v>
      </c>
      <c r="O7" s="58">
        <v>1.92</v>
      </c>
      <c r="P7" s="86"/>
      <c r="Q7" s="77"/>
      <c r="R7" s="52"/>
      <c r="S7" s="52" t="s">
        <v>241</v>
      </c>
      <c r="T7" s="86">
        <v>308</v>
      </c>
    </row>
    <row r="8" spans="1:21" x14ac:dyDescent="0.2">
      <c r="B8" s="77"/>
      <c r="C8" s="52"/>
      <c r="D8" s="52" t="s">
        <v>1903</v>
      </c>
      <c r="E8" s="58">
        <v>0.39</v>
      </c>
      <c r="F8" s="86"/>
      <c r="G8" s="77"/>
      <c r="H8" s="52"/>
      <c r="I8" s="52" t="s">
        <v>241</v>
      </c>
      <c r="J8" s="58">
        <v>0.16</v>
      </c>
      <c r="K8" s="86">
        <v>308</v>
      </c>
      <c r="L8" s="77"/>
      <c r="M8" s="52"/>
      <c r="N8" s="52" t="s">
        <v>1820</v>
      </c>
      <c r="O8" s="58">
        <v>7.0000000000000007E-2</v>
      </c>
      <c r="P8" s="86">
        <v>300</v>
      </c>
      <c r="Q8" s="77"/>
      <c r="R8" s="52"/>
      <c r="S8" s="52" t="s">
        <v>1230</v>
      </c>
      <c r="T8" s="86"/>
    </row>
    <row r="9" spans="1:21" x14ac:dyDescent="0.2">
      <c r="B9" s="77"/>
      <c r="C9" s="52"/>
      <c r="D9" s="52" t="s">
        <v>1681</v>
      </c>
      <c r="E9" s="58">
        <v>0.44</v>
      </c>
      <c r="F9" s="86"/>
      <c r="G9" s="77"/>
      <c r="H9" s="52"/>
      <c r="I9" s="52" t="s">
        <v>1230</v>
      </c>
      <c r="J9" s="58">
        <v>7.0000000000000007E-2</v>
      </c>
      <c r="K9" s="86"/>
      <c r="L9" s="77"/>
      <c r="M9" s="52"/>
      <c r="N9" s="52" t="s">
        <v>1821</v>
      </c>
      <c r="O9" s="58">
        <v>0.96</v>
      </c>
      <c r="P9" s="86">
        <v>500</v>
      </c>
      <c r="Q9" s="77"/>
      <c r="R9" s="52"/>
      <c r="S9" s="52"/>
      <c r="T9" s="86"/>
    </row>
    <row r="10" spans="1:21" x14ac:dyDescent="0.2">
      <c r="A10" s="19">
        <f>SUM(O6:O15)*O5+SUM(J6:J15)*J5+SUM(E6:E15)*E5</f>
        <v>9.0399999999999991</v>
      </c>
      <c r="B10" s="77"/>
      <c r="C10" s="52"/>
      <c r="D10" s="52" t="s">
        <v>1892</v>
      </c>
      <c r="E10" s="58">
        <v>0.17</v>
      </c>
      <c r="F10" s="86"/>
      <c r="G10" s="77"/>
      <c r="H10" s="52"/>
      <c r="I10" s="52" t="s">
        <v>1668</v>
      </c>
      <c r="J10" s="58">
        <v>0.46</v>
      </c>
      <c r="K10" s="86"/>
      <c r="L10" s="77"/>
      <c r="M10" s="52"/>
      <c r="N10" s="52" t="s">
        <v>675</v>
      </c>
      <c r="O10" s="58">
        <v>0.49</v>
      </c>
      <c r="P10" s="86">
        <v>604</v>
      </c>
      <c r="Q10" s="76"/>
      <c r="R10" s="55"/>
      <c r="S10" s="55" t="s">
        <v>1656</v>
      </c>
      <c r="T10" s="89"/>
    </row>
    <row r="11" spans="1:21" x14ac:dyDescent="0.2">
      <c r="B11" s="77"/>
      <c r="C11" s="52"/>
      <c r="D11" s="52" t="s">
        <v>73</v>
      </c>
      <c r="E11" s="58">
        <v>0.14000000000000001</v>
      </c>
      <c r="F11" s="86"/>
      <c r="G11" s="77"/>
      <c r="H11" s="52"/>
      <c r="I11" s="52" t="s">
        <v>1669</v>
      </c>
      <c r="J11" s="58">
        <v>0.05</v>
      </c>
      <c r="K11" s="86"/>
      <c r="L11" s="77"/>
      <c r="M11" s="52"/>
      <c r="N11" s="52"/>
      <c r="O11" s="58"/>
      <c r="P11" s="86"/>
      <c r="Q11" s="77"/>
      <c r="R11" s="52"/>
      <c r="S11" s="52" t="s">
        <v>982</v>
      </c>
      <c r="T11" s="86"/>
    </row>
    <row r="12" spans="1:21" x14ac:dyDescent="0.2">
      <c r="B12" s="77"/>
      <c r="C12" s="52"/>
      <c r="D12" s="52" t="s">
        <v>1754</v>
      </c>
      <c r="E12" s="58">
        <v>0.25</v>
      </c>
      <c r="F12" s="86"/>
      <c r="G12" s="77"/>
      <c r="H12" s="52"/>
      <c r="I12" s="52"/>
      <c r="J12" s="58"/>
      <c r="K12" s="86"/>
      <c r="L12" s="77"/>
      <c r="M12" s="52"/>
      <c r="N12" s="52"/>
      <c r="O12" s="58"/>
      <c r="P12" s="86"/>
      <c r="Q12" s="77"/>
      <c r="R12" s="52"/>
      <c r="S12" s="52" t="s">
        <v>1822</v>
      </c>
      <c r="T12" s="86"/>
    </row>
    <row r="13" spans="1:21" x14ac:dyDescent="0.2">
      <c r="B13" s="77"/>
      <c r="C13" s="52"/>
      <c r="D13" s="52" t="s">
        <v>71</v>
      </c>
      <c r="E13" s="58">
        <v>0.54</v>
      </c>
      <c r="F13" s="86"/>
      <c r="G13" s="77"/>
      <c r="H13" s="52"/>
      <c r="I13" s="52" t="s">
        <v>1884</v>
      </c>
      <c r="J13" s="58">
        <v>0.1</v>
      </c>
      <c r="K13" s="90">
        <v>100</v>
      </c>
      <c r="L13" s="77"/>
      <c r="M13" s="52"/>
      <c r="N13" s="52" t="s">
        <v>1884</v>
      </c>
      <c r="O13" s="58">
        <v>0.1</v>
      </c>
      <c r="P13" s="90">
        <v>100</v>
      </c>
      <c r="Q13" s="77"/>
      <c r="R13" s="52"/>
      <c r="S13" s="52"/>
      <c r="T13" s="86"/>
    </row>
    <row r="14" spans="1:21" x14ac:dyDescent="0.2">
      <c r="A14" s="20" t="s">
        <v>991</v>
      </c>
      <c r="B14" s="78"/>
      <c r="C14" s="59"/>
      <c r="D14" s="59"/>
      <c r="E14" s="61"/>
      <c r="F14" s="87"/>
      <c r="G14" s="78"/>
      <c r="H14" s="59"/>
      <c r="I14" s="59" t="s">
        <v>1729</v>
      </c>
      <c r="J14" s="61">
        <v>0.35</v>
      </c>
      <c r="K14" s="87"/>
      <c r="L14" s="78"/>
      <c r="M14" s="59"/>
      <c r="N14" s="59" t="s">
        <v>1014</v>
      </c>
      <c r="O14" s="61">
        <v>0.55000000000000004</v>
      </c>
      <c r="P14" s="87"/>
      <c r="Q14" s="78"/>
      <c r="R14" s="59"/>
      <c r="S14" s="59"/>
      <c r="T14" s="87"/>
      <c r="U14" s="1" t="s">
        <v>59</v>
      </c>
    </row>
    <row r="15" spans="1:21" x14ac:dyDescent="0.2">
      <c r="A15" s="20"/>
      <c r="B15" s="79"/>
      <c r="C15" s="62"/>
      <c r="D15" s="62"/>
      <c r="E15" s="64"/>
      <c r="F15" s="88"/>
      <c r="G15" s="79"/>
      <c r="H15" s="62"/>
      <c r="I15" s="62" t="s">
        <v>1719</v>
      </c>
      <c r="J15" s="64">
        <v>0.5</v>
      </c>
      <c r="K15" s="88"/>
      <c r="L15" s="79"/>
      <c r="M15" s="62"/>
      <c r="N15" s="62" t="s">
        <v>1675</v>
      </c>
      <c r="O15" s="64">
        <v>0.5</v>
      </c>
      <c r="P15" s="88"/>
      <c r="Q15" s="79"/>
      <c r="R15" s="62"/>
      <c r="S15" s="62"/>
      <c r="T15" s="88"/>
    </row>
    <row r="16" spans="1:21" x14ac:dyDescent="0.2">
      <c r="B16" s="76"/>
      <c r="C16" s="55"/>
      <c r="D16" s="55" t="s">
        <v>1661</v>
      </c>
      <c r="E16" s="70">
        <v>1</v>
      </c>
      <c r="F16" s="89"/>
      <c r="G16" s="76"/>
      <c r="H16" s="55"/>
      <c r="I16" s="55" t="s">
        <v>1661</v>
      </c>
      <c r="J16" s="70">
        <v>1</v>
      </c>
      <c r="K16" s="89"/>
      <c r="L16" s="76"/>
      <c r="M16" s="55"/>
      <c r="N16" s="55" t="s">
        <v>1661</v>
      </c>
      <c r="O16" s="70">
        <v>1</v>
      </c>
      <c r="P16" s="89"/>
      <c r="Q16" s="76"/>
      <c r="R16" s="55"/>
      <c r="S16" s="55" t="s">
        <v>1655</v>
      </c>
      <c r="T16" s="89"/>
    </row>
    <row r="17" spans="1:20" x14ac:dyDescent="0.2">
      <c r="A17" s="1" t="s">
        <v>1676</v>
      </c>
      <c r="B17" s="77"/>
      <c r="C17" s="52"/>
      <c r="D17" s="52" t="s">
        <v>1890</v>
      </c>
      <c r="E17" s="58">
        <v>0.2</v>
      </c>
      <c r="F17" s="90">
        <v>101</v>
      </c>
      <c r="G17" s="81"/>
      <c r="H17" s="65"/>
      <c r="I17" s="65" t="s">
        <v>1823</v>
      </c>
      <c r="J17" s="58">
        <v>0.18</v>
      </c>
      <c r="K17" s="90">
        <v>216</v>
      </c>
      <c r="L17" s="81"/>
      <c r="M17" s="65"/>
      <c r="N17" s="65" t="s">
        <v>1710</v>
      </c>
      <c r="O17" s="58">
        <v>0.05</v>
      </c>
      <c r="P17" s="90">
        <v>206</v>
      </c>
      <c r="Q17" s="77"/>
      <c r="R17" s="52"/>
      <c r="S17" s="52" t="s">
        <v>961</v>
      </c>
      <c r="T17" s="86"/>
    </row>
    <row r="18" spans="1:20" x14ac:dyDescent="0.2">
      <c r="A18" s="34">
        <f>A7+1</f>
        <v>43303</v>
      </c>
      <c r="B18" s="77"/>
      <c r="C18" s="52"/>
      <c r="D18" s="52" t="s">
        <v>1891</v>
      </c>
      <c r="E18" s="58">
        <v>0.2</v>
      </c>
      <c r="F18" s="86">
        <v>102</v>
      </c>
      <c r="G18" s="81" t="s">
        <v>1008</v>
      </c>
      <c r="H18" s="65"/>
      <c r="I18" s="65" t="s">
        <v>1824</v>
      </c>
      <c r="J18" s="58">
        <v>3.24</v>
      </c>
      <c r="K18" s="90"/>
      <c r="L18" s="81"/>
      <c r="M18" s="65"/>
      <c r="N18" s="65" t="s">
        <v>956</v>
      </c>
      <c r="O18" s="58">
        <v>2.4500000000000002</v>
      </c>
      <c r="P18" s="86">
        <v>815</v>
      </c>
      <c r="Q18" s="77"/>
      <c r="R18" s="52"/>
      <c r="S18" s="52"/>
      <c r="T18" s="86"/>
    </row>
    <row r="19" spans="1:20" x14ac:dyDescent="0.2">
      <c r="B19" s="77"/>
      <c r="C19" s="52"/>
      <c r="D19" s="52" t="s">
        <v>1903</v>
      </c>
      <c r="E19" s="58">
        <v>0.39</v>
      </c>
      <c r="F19" s="90"/>
      <c r="G19" s="81"/>
      <c r="H19" s="65"/>
      <c r="I19" s="65" t="s">
        <v>1924</v>
      </c>
      <c r="J19" s="58"/>
      <c r="K19" s="90"/>
      <c r="L19" s="81"/>
      <c r="M19" s="65"/>
      <c r="N19" s="65" t="s">
        <v>1764</v>
      </c>
      <c r="O19" s="58">
        <v>0.15</v>
      </c>
      <c r="P19" s="86"/>
      <c r="Q19" s="77"/>
      <c r="R19" s="52"/>
      <c r="S19" s="52"/>
      <c r="T19" s="86"/>
    </row>
    <row r="20" spans="1:20" x14ac:dyDescent="0.2">
      <c r="B20" s="77"/>
      <c r="C20" s="52"/>
      <c r="D20" s="52" t="s">
        <v>1799</v>
      </c>
      <c r="E20" s="58">
        <v>0.44</v>
      </c>
      <c r="F20" s="90"/>
      <c r="G20" s="81"/>
      <c r="H20" s="65"/>
      <c r="I20" s="65" t="s">
        <v>608</v>
      </c>
      <c r="J20" s="58">
        <v>0.6</v>
      </c>
      <c r="K20" s="90">
        <v>507</v>
      </c>
      <c r="L20" s="81"/>
      <c r="M20" s="65"/>
      <c r="N20" s="65" t="s">
        <v>1804</v>
      </c>
      <c r="O20" s="58">
        <v>0.1</v>
      </c>
      <c r="P20" s="86">
        <v>713</v>
      </c>
      <c r="Q20" s="77"/>
      <c r="R20" s="52"/>
      <c r="S20" s="52"/>
      <c r="T20" s="86"/>
    </row>
    <row r="21" spans="1:20" x14ac:dyDescent="0.2">
      <c r="A21" s="19">
        <f>SUM(O17:O26)*O16+SUM(J17:J26)*J16+SUM(E17:E26)*E16</f>
        <v>13.399999999999999</v>
      </c>
      <c r="B21" s="77"/>
      <c r="C21" s="52"/>
      <c r="D21" s="52" t="s">
        <v>1892</v>
      </c>
      <c r="E21" s="58">
        <v>0.17</v>
      </c>
      <c r="F21" s="90"/>
      <c r="G21" s="81"/>
      <c r="H21" s="65"/>
      <c r="I21" s="65" t="s">
        <v>685</v>
      </c>
      <c r="J21" s="58">
        <v>0.75</v>
      </c>
      <c r="K21" s="90">
        <v>604</v>
      </c>
      <c r="L21" s="81"/>
      <c r="M21" s="65"/>
      <c r="N21" s="65" t="s">
        <v>1766</v>
      </c>
      <c r="O21" s="58">
        <v>0.15</v>
      </c>
      <c r="P21" s="86">
        <v>708</v>
      </c>
      <c r="Q21" s="76"/>
      <c r="R21" s="55"/>
      <c r="S21" s="55" t="s">
        <v>1656</v>
      </c>
      <c r="T21" s="89"/>
    </row>
    <row r="22" spans="1:20" x14ac:dyDescent="0.2">
      <c r="B22" s="77"/>
      <c r="C22" s="52"/>
      <c r="D22" s="52" t="s">
        <v>73</v>
      </c>
      <c r="E22" s="58">
        <v>0.14000000000000001</v>
      </c>
      <c r="F22" s="90"/>
      <c r="G22" s="81"/>
      <c r="H22" s="65"/>
      <c r="I22" s="65"/>
      <c r="J22" s="58"/>
      <c r="K22" s="90"/>
      <c r="L22" s="81"/>
      <c r="M22" s="65"/>
      <c r="N22" s="65" t="s">
        <v>1894</v>
      </c>
      <c r="O22" s="58">
        <v>0.05</v>
      </c>
      <c r="P22" s="86"/>
      <c r="Q22" s="77"/>
      <c r="R22" s="52"/>
      <c r="S22" s="52" t="s">
        <v>956</v>
      </c>
      <c r="T22" s="86">
        <v>815</v>
      </c>
    </row>
    <row r="23" spans="1:20" ht="13.9" customHeight="1" x14ac:dyDescent="0.2">
      <c r="B23" s="77"/>
      <c r="C23" s="52"/>
      <c r="D23" s="52" t="s">
        <v>1754</v>
      </c>
      <c r="E23" s="58">
        <v>0.25</v>
      </c>
      <c r="F23" s="90"/>
      <c r="G23" s="81"/>
      <c r="H23" s="65"/>
      <c r="I23" s="65"/>
      <c r="J23" s="58"/>
      <c r="K23" s="90"/>
      <c r="L23" s="81"/>
      <c r="M23" s="65"/>
      <c r="N23" s="65" t="s">
        <v>878</v>
      </c>
      <c r="O23" s="58">
        <v>0.59</v>
      </c>
      <c r="P23" s="86">
        <v>1011</v>
      </c>
      <c r="Q23" s="77"/>
      <c r="R23" s="52"/>
      <c r="S23" s="52"/>
      <c r="T23" s="86"/>
    </row>
    <row r="24" spans="1:20" x14ac:dyDescent="0.2">
      <c r="B24" s="77"/>
      <c r="C24" s="52"/>
      <c r="D24" s="52" t="s">
        <v>1773</v>
      </c>
      <c r="E24" s="58">
        <v>0.6</v>
      </c>
      <c r="F24" s="90"/>
      <c r="G24" s="81"/>
      <c r="H24" s="65"/>
      <c r="I24" s="65" t="s">
        <v>1885</v>
      </c>
      <c r="J24" s="58">
        <v>0.1</v>
      </c>
      <c r="K24" s="90">
        <v>100</v>
      </c>
      <c r="L24" s="81"/>
      <c r="M24" s="65"/>
      <c r="N24" s="65" t="s">
        <v>1885</v>
      </c>
      <c r="O24" s="58">
        <v>0.1</v>
      </c>
      <c r="P24" s="90">
        <v>100</v>
      </c>
      <c r="Q24" s="77"/>
      <c r="R24" s="52"/>
      <c r="S24" s="52"/>
      <c r="T24" s="86"/>
    </row>
    <row r="25" spans="1:20" x14ac:dyDescent="0.2">
      <c r="A25" s="20" t="s">
        <v>991</v>
      </c>
      <c r="B25" s="78"/>
      <c r="C25" s="59"/>
      <c r="D25" s="59"/>
      <c r="E25" s="61"/>
      <c r="F25" s="91"/>
      <c r="G25" s="82"/>
      <c r="H25" s="66"/>
      <c r="I25" s="66" t="s">
        <v>1899</v>
      </c>
      <c r="J25" s="61">
        <v>0.6</v>
      </c>
      <c r="K25" s="91"/>
      <c r="L25" s="82"/>
      <c r="M25" s="66"/>
      <c r="N25" s="66" t="s">
        <v>1208</v>
      </c>
      <c r="O25" s="61">
        <v>0.6</v>
      </c>
      <c r="P25" s="87"/>
      <c r="Q25" s="78"/>
      <c r="R25" s="59"/>
      <c r="S25" s="59"/>
      <c r="T25" s="87"/>
    </row>
    <row r="26" spans="1:20" x14ac:dyDescent="0.2">
      <c r="A26" s="20"/>
      <c r="B26" s="79"/>
      <c r="C26" s="62"/>
      <c r="D26" s="62"/>
      <c r="E26" s="64"/>
      <c r="F26" s="92"/>
      <c r="G26" s="83"/>
      <c r="H26" s="67"/>
      <c r="I26" s="67" t="s">
        <v>1686</v>
      </c>
      <c r="J26" s="64">
        <v>0.8</v>
      </c>
      <c r="K26" s="92"/>
      <c r="L26" s="83"/>
      <c r="M26" s="67"/>
      <c r="N26" s="67" t="s">
        <v>1674</v>
      </c>
      <c r="O26" s="64">
        <v>0.5</v>
      </c>
      <c r="P26" s="88"/>
      <c r="Q26" s="79"/>
      <c r="R26" s="62"/>
      <c r="S26" s="62"/>
      <c r="T26" s="88"/>
    </row>
    <row r="27" spans="1:20" x14ac:dyDescent="0.2">
      <c r="B27" s="76"/>
      <c r="C27" s="55"/>
      <c r="D27" s="55" t="s">
        <v>1661</v>
      </c>
      <c r="E27" s="70">
        <v>1</v>
      </c>
      <c r="F27" s="89"/>
      <c r="G27" s="76"/>
      <c r="H27" s="55"/>
      <c r="I27" s="55" t="s">
        <v>1661</v>
      </c>
      <c r="J27" s="70">
        <v>1</v>
      </c>
      <c r="K27" s="89"/>
      <c r="L27" s="84"/>
      <c r="M27" s="68"/>
      <c r="N27" s="68" t="s">
        <v>1687</v>
      </c>
      <c r="O27" s="71">
        <v>0.3</v>
      </c>
      <c r="P27" s="93"/>
      <c r="Q27" s="76"/>
      <c r="R27" s="55"/>
      <c r="S27" s="55" t="s">
        <v>1655</v>
      </c>
      <c r="T27" s="89"/>
    </row>
    <row r="28" spans="1:20" x14ac:dyDescent="0.2">
      <c r="A28" s="1" t="s">
        <v>1688</v>
      </c>
      <c r="B28" s="77"/>
      <c r="C28" s="52"/>
      <c r="D28" s="52" t="s">
        <v>1890</v>
      </c>
      <c r="E28" s="58">
        <v>0.2</v>
      </c>
      <c r="F28" s="90">
        <v>101</v>
      </c>
      <c r="G28" s="81"/>
      <c r="H28" s="65"/>
      <c r="I28" s="65" t="s">
        <v>1825</v>
      </c>
      <c r="J28" s="58">
        <v>0.16</v>
      </c>
      <c r="K28" s="90">
        <v>219</v>
      </c>
      <c r="L28" s="81"/>
      <c r="M28" s="65"/>
      <c r="N28" s="65" t="s">
        <v>1826</v>
      </c>
      <c r="O28" s="58">
        <v>2.02</v>
      </c>
      <c r="P28" s="86">
        <v>801</v>
      </c>
      <c r="Q28" s="77"/>
      <c r="R28" s="52"/>
      <c r="S28" s="52" t="s">
        <v>1827</v>
      </c>
      <c r="T28" s="86">
        <v>816</v>
      </c>
    </row>
    <row r="29" spans="1:20" x14ac:dyDescent="0.2">
      <c r="A29" s="34">
        <f>A18+1</f>
        <v>43304</v>
      </c>
      <c r="B29" s="77"/>
      <c r="C29" s="52"/>
      <c r="D29" s="52" t="s">
        <v>1891</v>
      </c>
      <c r="E29" s="58">
        <v>0.2</v>
      </c>
      <c r="F29" s="86">
        <v>102</v>
      </c>
      <c r="G29" s="81" t="s">
        <v>1008</v>
      </c>
      <c r="H29" s="65"/>
      <c r="I29" s="65" t="s">
        <v>397</v>
      </c>
      <c r="J29" s="58">
        <v>2.44</v>
      </c>
      <c r="K29" s="90">
        <v>420</v>
      </c>
      <c r="L29" s="81"/>
      <c r="M29" s="65"/>
      <c r="N29" s="65" t="s">
        <v>1765</v>
      </c>
      <c r="O29" s="58">
        <v>0.1</v>
      </c>
      <c r="P29" s="86">
        <v>705</v>
      </c>
      <c r="Q29" s="77"/>
      <c r="R29" s="52"/>
      <c r="S29" s="52"/>
      <c r="T29" s="86"/>
    </row>
    <row r="30" spans="1:20" x14ac:dyDescent="0.2">
      <c r="B30" s="77"/>
      <c r="C30" s="52"/>
      <c r="D30" s="52" t="s">
        <v>1903</v>
      </c>
      <c r="E30" s="58">
        <v>0.39</v>
      </c>
      <c r="F30" s="90"/>
      <c r="G30" s="81"/>
      <c r="H30" s="65"/>
      <c r="I30" s="65" t="s">
        <v>622</v>
      </c>
      <c r="J30" s="58">
        <v>0.65</v>
      </c>
      <c r="K30" s="90">
        <v>504</v>
      </c>
      <c r="L30" s="81"/>
      <c r="M30" s="65"/>
      <c r="N30" s="65" t="s">
        <v>1766</v>
      </c>
      <c r="O30" s="58">
        <v>0.15</v>
      </c>
      <c r="P30" s="86">
        <v>708</v>
      </c>
      <c r="Q30" s="77"/>
      <c r="R30" s="52"/>
      <c r="S30" s="52"/>
      <c r="T30" s="86"/>
    </row>
    <row r="31" spans="1:20" x14ac:dyDescent="0.2">
      <c r="B31" s="77"/>
      <c r="C31" s="52"/>
      <c r="D31" s="52" t="s">
        <v>1681</v>
      </c>
      <c r="E31" s="58">
        <v>0.44</v>
      </c>
      <c r="F31" s="90"/>
      <c r="G31" s="81"/>
      <c r="H31" s="65"/>
      <c r="I31" s="65" t="s">
        <v>690</v>
      </c>
      <c r="J31" s="58">
        <v>0.61</v>
      </c>
      <c r="K31" s="90">
        <v>610</v>
      </c>
      <c r="L31" s="81"/>
      <c r="M31" s="65"/>
      <c r="N31" s="65" t="s">
        <v>1716</v>
      </c>
      <c r="O31" s="58">
        <v>0.15</v>
      </c>
      <c r="P31" s="86"/>
      <c r="Q31" s="77"/>
      <c r="R31" s="52"/>
      <c r="S31" s="52"/>
      <c r="T31" s="86"/>
    </row>
    <row r="32" spans="1:20" x14ac:dyDescent="0.2">
      <c r="A32" s="19">
        <f>SUM(O28:O37)*O27+SUM(J28:J37)*J27+SUM(E28:E37)*E27</f>
        <v>8.0760000000000005</v>
      </c>
      <c r="B32" s="77"/>
      <c r="C32" s="52"/>
      <c r="D32" s="52" t="s">
        <v>1892</v>
      </c>
      <c r="E32" s="58">
        <v>0.17</v>
      </c>
      <c r="F32" s="90"/>
      <c r="G32" s="81"/>
      <c r="H32" s="65"/>
      <c r="I32" s="65"/>
      <c r="J32" s="58"/>
      <c r="K32" s="90"/>
      <c r="L32" s="81"/>
      <c r="M32" s="65"/>
      <c r="N32" s="65" t="s">
        <v>1893</v>
      </c>
      <c r="O32" s="58">
        <v>0.05</v>
      </c>
      <c r="P32" s="86"/>
      <c r="Q32" s="76"/>
      <c r="R32" s="55"/>
      <c r="S32" s="55" t="s">
        <v>1656</v>
      </c>
      <c r="T32" s="89"/>
    </row>
    <row r="33" spans="1:22" x14ac:dyDescent="0.2">
      <c r="B33" s="77"/>
      <c r="C33" s="52"/>
      <c r="D33" s="52" t="s">
        <v>73</v>
      </c>
      <c r="E33" s="58">
        <v>0.14000000000000001</v>
      </c>
      <c r="F33" s="90"/>
      <c r="G33" s="81"/>
      <c r="H33" s="65"/>
      <c r="I33" s="65"/>
      <c r="J33" s="58"/>
      <c r="K33" s="90"/>
      <c r="L33" s="81"/>
      <c r="M33" s="65"/>
      <c r="O33" s="1"/>
      <c r="P33" s="86"/>
      <c r="Q33" s="77"/>
      <c r="R33" s="52"/>
      <c r="S33" s="52" t="s">
        <v>1826</v>
      </c>
      <c r="T33" s="86">
        <v>801</v>
      </c>
    </row>
    <row r="34" spans="1:22" ht="13.9" customHeight="1" x14ac:dyDescent="0.2">
      <c r="B34" s="77"/>
      <c r="C34" s="52"/>
      <c r="D34" s="52" t="s">
        <v>1754</v>
      </c>
      <c r="E34" s="58">
        <v>0.25</v>
      </c>
      <c r="F34" s="90"/>
      <c r="G34" s="81"/>
      <c r="H34" s="65"/>
      <c r="I34" s="65"/>
      <c r="J34" s="58"/>
      <c r="K34" s="90"/>
      <c r="L34" s="81"/>
      <c r="M34" s="65"/>
      <c r="N34" s="65"/>
      <c r="O34" s="58"/>
      <c r="P34" s="86"/>
      <c r="Q34" s="77"/>
      <c r="R34" s="52"/>
      <c r="S34" s="52"/>
      <c r="T34" s="86"/>
    </row>
    <row r="35" spans="1:22" x14ac:dyDescent="0.2">
      <c r="B35" s="77"/>
      <c r="C35" s="52"/>
      <c r="D35" s="52" t="s">
        <v>922</v>
      </c>
      <c r="E35" s="58">
        <v>0.5</v>
      </c>
      <c r="F35" s="90">
        <v>804</v>
      </c>
      <c r="G35" s="81"/>
      <c r="H35" s="65"/>
      <c r="I35" s="65" t="s">
        <v>1707</v>
      </c>
      <c r="J35" s="58">
        <v>0.1</v>
      </c>
      <c r="K35" s="90">
        <v>100</v>
      </c>
      <c r="L35" s="81"/>
      <c r="M35" s="65"/>
      <c r="N35" s="65" t="s">
        <v>1707</v>
      </c>
      <c r="O35" s="58">
        <v>0.1</v>
      </c>
      <c r="P35" s="90">
        <v>100</v>
      </c>
      <c r="Q35" s="77"/>
      <c r="R35" s="52"/>
      <c r="S35" s="52"/>
      <c r="T35" s="86"/>
    </row>
    <row r="36" spans="1:22" x14ac:dyDescent="0.2">
      <c r="A36" s="20" t="s">
        <v>991</v>
      </c>
      <c r="B36" s="78"/>
      <c r="C36" s="59"/>
      <c r="D36" s="59"/>
      <c r="E36" s="61"/>
      <c r="F36" s="91"/>
      <c r="G36" s="82"/>
      <c r="H36" s="66"/>
      <c r="I36" s="66" t="s">
        <v>1808</v>
      </c>
      <c r="J36" s="61">
        <v>0.2</v>
      </c>
      <c r="K36" s="91"/>
      <c r="L36" s="82"/>
      <c r="M36" s="66"/>
      <c r="N36" s="66" t="s">
        <v>1902</v>
      </c>
      <c r="O36" s="61">
        <v>0.35</v>
      </c>
      <c r="P36" s="87"/>
      <c r="Q36" s="78"/>
      <c r="R36" s="59"/>
      <c r="S36" s="59"/>
      <c r="T36" s="87"/>
    </row>
    <row r="37" spans="1:22" x14ac:dyDescent="0.2">
      <c r="A37" s="20"/>
      <c r="B37" s="79"/>
      <c r="C37" s="62"/>
      <c r="D37" s="62"/>
      <c r="E37" s="64"/>
      <c r="F37" s="92"/>
      <c r="G37" s="83"/>
      <c r="H37" s="67"/>
      <c r="I37" s="67" t="s">
        <v>1730</v>
      </c>
      <c r="J37" s="64">
        <v>0.6</v>
      </c>
      <c r="K37" s="92"/>
      <c r="L37" s="83"/>
      <c r="M37" s="67"/>
      <c r="N37" s="67" t="s">
        <v>1675</v>
      </c>
      <c r="O37" s="64">
        <v>0.5</v>
      </c>
      <c r="P37" s="88"/>
      <c r="Q37" s="79"/>
      <c r="R37" s="62"/>
      <c r="S37" s="62"/>
      <c r="T37" s="88"/>
    </row>
    <row r="38" spans="1:22" x14ac:dyDescent="0.2">
      <c r="B38" s="76"/>
      <c r="C38" s="55"/>
      <c r="D38" s="55" t="s">
        <v>1661</v>
      </c>
      <c r="E38" s="70">
        <v>1</v>
      </c>
      <c r="F38" s="89"/>
      <c r="G38" s="76"/>
      <c r="H38" s="55"/>
      <c r="I38" s="55" t="s">
        <v>1661</v>
      </c>
      <c r="J38" s="70">
        <v>1</v>
      </c>
      <c r="K38" s="89"/>
      <c r="L38" s="76"/>
      <c r="M38" s="55"/>
      <c r="N38" s="55" t="s">
        <v>1661</v>
      </c>
      <c r="O38" s="70">
        <v>1</v>
      </c>
      <c r="P38" s="89"/>
      <c r="Q38" s="76"/>
      <c r="R38" s="55"/>
      <c r="S38" s="55" t="s">
        <v>1655</v>
      </c>
      <c r="T38" s="89"/>
    </row>
    <row r="39" spans="1:22" x14ac:dyDescent="0.2">
      <c r="A39" s="1" t="s">
        <v>1699</v>
      </c>
      <c r="B39" s="77"/>
      <c r="C39" s="52"/>
      <c r="D39" s="52" t="s">
        <v>1890</v>
      </c>
      <c r="E39" s="58">
        <v>0.2</v>
      </c>
      <c r="F39" s="90">
        <v>101</v>
      </c>
      <c r="G39" s="81"/>
      <c r="H39" s="65"/>
      <c r="I39" s="65" t="s">
        <v>1690</v>
      </c>
      <c r="J39" s="58">
        <v>0.2</v>
      </c>
      <c r="K39" s="90">
        <v>219</v>
      </c>
      <c r="L39" s="81" t="s">
        <v>1008</v>
      </c>
      <c r="M39" s="65"/>
      <c r="N39" s="65" t="s">
        <v>379</v>
      </c>
      <c r="O39" s="58">
        <v>4.34</v>
      </c>
      <c r="P39" s="86"/>
      <c r="Q39" s="77"/>
      <c r="R39" s="52"/>
      <c r="S39" s="52" t="s">
        <v>1828</v>
      </c>
      <c r="T39" s="86">
        <v>600</v>
      </c>
      <c r="U39" s="26"/>
    </row>
    <row r="40" spans="1:22" x14ac:dyDescent="0.2">
      <c r="A40" s="34">
        <f>A29+1</f>
        <v>43305</v>
      </c>
      <c r="B40" s="77"/>
      <c r="C40" s="52"/>
      <c r="D40" s="52" t="s">
        <v>1891</v>
      </c>
      <c r="E40" s="58">
        <v>0.2</v>
      </c>
      <c r="F40" s="86">
        <v>102</v>
      </c>
      <c r="G40" s="81" t="s">
        <v>1008</v>
      </c>
      <c r="H40" s="65"/>
      <c r="I40" s="65" t="s">
        <v>535</v>
      </c>
      <c r="J40" s="58">
        <v>2.33</v>
      </c>
      <c r="K40" s="90">
        <v>450</v>
      </c>
      <c r="L40" s="81"/>
      <c r="M40" s="65"/>
      <c r="N40" s="65"/>
      <c r="O40" s="58"/>
      <c r="P40" s="86"/>
      <c r="Q40" s="77"/>
      <c r="R40" s="52"/>
      <c r="S40" s="52"/>
      <c r="T40" s="86"/>
    </row>
    <row r="41" spans="1:22" x14ac:dyDescent="0.2">
      <c r="B41" s="77"/>
      <c r="C41" s="52"/>
      <c r="D41" s="52" t="s">
        <v>1903</v>
      </c>
      <c r="E41" s="58">
        <v>0.39</v>
      </c>
      <c r="F41" s="90"/>
      <c r="G41" s="81"/>
      <c r="H41" s="65"/>
      <c r="I41" s="65" t="s">
        <v>290</v>
      </c>
      <c r="J41" s="58">
        <v>0.18</v>
      </c>
      <c r="K41" s="90">
        <v>305</v>
      </c>
      <c r="L41" s="81"/>
      <c r="M41" s="65"/>
      <c r="N41" s="65" t="s">
        <v>1043</v>
      </c>
      <c r="O41" s="58">
        <v>1.18</v>
      </c>
      <c r="P41" s="86"/>
      <c r="Q41" s="77"/>
      <c r="R41" s="52"/>
      <c r="S41" s="52"/>
      <c r="T41" s="86"/>
    </row>
    <row r="42" spans="1:22" x14ac:dyDescent="0.2">
      <c r="B42" s="77"/>
      <c r="C42" s="52"/>
      <c r="D42" s="52" t="s">
        <v>1799</v>
      </c>
      <c r="E42" s="58">
        <v>0.44</v>
      </c>
      <c r="F42" s="90"/>
      <c r="G42" s="81"/>
      <c r="H42" s="65"/>
      <c r="I42" s="65" t="s">
        <v>1925</v>
      </c>
      <c r="J42" s="58">
        <v>0.7</v>
      </c>
      <c r="K42" s="90">
        <v>509</v>
      </c>
      <c r="L42" s="81"/>
      <c r="M42" s="65"/>
      <c r="N42" s="65"/>
      <c r="O42" s="58"/>
      <c r="P42" s="86"/>
      <c r="Q42" s="77"/>
      <c r="R42" s="52"/>
      <c r="S42" s="52"/>
      <c r="T42" s="86"/>
    </row>
    <row r="43" spans="1:22" x14ac:dyDescent="0.2">
      <c r="A43" s="19">
        <f>SUM(O39:O48)*O38+SUM(J39:J48)*J38+SUM(E39:E48)*E38</f>
        <v>15.149999999999999</v>
      </c>
      <c r="B43" s="77"/>
      <c r="C43" s="52"/>
      <c r="D43" s="52" t="s">
        <v>1892</v>
      </c>
      <c r="E43" s="58">
        <v>0.17</v>
      </c>
      <c r="F43" s="90"/>
      <c r="G43" s="81"/>
      <c r="H43" s="65"/>
      <c r="I43" s="65" t="s">
        <v>656</v>
      </c>
      <c r="J43" s="58">
        <v>0.54</v>
      </c>
      <c r="K43" s="90">
        <v>603</v>
      </c>
      <c r="L43" s="81"/>
      <c r="M43" s="65"/>
      <c r="N43" s="65" t="s">
        <v>1926</v>
      </c>
      <c r="O43" s="58">
        <v>1</v>
      </c>
      <c r="P43" s="86"/>
      <c r="Q43" s="76"/>
      <c r="R43" s="55"/>
      <c r="S43" s="55" t="s">
        <v>1656</v>
      </c>
      <c r="T43" s="89"/>
      <c r="V43" s="1" t="s">
        <v>59</v>
      </c>
    </row>
    <row r="44" spans="1:22" x14ac:dyDescent="0.2">
      <c r="B44" s="77"/>
      <c r="C44" s="52"/>
      <c r="D44" s="52" t="s">
        <v>73</v>
      </c>
      <c r="E44" s="58">
        <v>0.14000000000000001</v>
      </c>
      <c r="F44" s="90"/>
      <c r="G44" s="81"/>
      <c r="H44" s="65"/>
      <c r="I44" s="65"/>
      <c r="J44" s="58"/>
      <c r="K44" s="90"/>
      <c r="L44" s="81"/>
      <c r="M44" s="65"/>
      <c r="N44" s="65"/>
      <c r="O44" s="58"/>
      <c r="P44" s="86"/>
      <c r="Q44" s="77"/>
      <c r="R44" s="52"/>
      <c r="S44" s="52" t="s">
        <v>1829</v>
      </c>
      <c r="T44" s="86"/>
    </row>
    <row r="45" spans="1:22" x14ac:dyDescent="0.2">
      <c r="B45" s="77"/>
      <c r="C45" s="52"/>
      <c r="D45" s="52" t="s">
        <v>1754</v>
      </c>
      <c r="E45" s="58">
        <v>0.25</v>
      </c>
      <c r="F45" s="90"/>
      <c r="G45" s="81"/>
      <c r="H45" s="65"/>
      <c r="I45" s="65"/>
      <c r="J45" s="58"/>
      <c r="K45" s="90"/>
      <c r="L45" s="81"/>
      <c r="M45" s="65"/>
      <c r="N45" s="65"/>
      <c r="O45" s="58"/>
      <c r="P45" s="86"/>
      <c r="Q45" s="77"/>
      <c r="R45" s="52"/>
      <c r="S45" s="52"/>
      <c r="T45" s="86"/>
      <c r="V45" s="1" t="s">
        <v>59</v>
      </c>
    </row>
    <row r="46" spans="1:22" x14ac:dyDescent="0.2">
      <c r="B46" s="77"/>
      <c r="C46" s="52"/>
      <c r="D46" s="52" t="s">
        <v>1164</v>
      </c>
      <c r="E46" s="58">
        <v>0.5</v>
      </c>
      <c r="F46" s="90"/>
      <c r="G46" s="81"/>
      <c r="H46" s="65"/>
      <c r="I46" s="65" t="s">
        <v>1830</v>
      </c>
      <c r="J46" s="58">
        <v>0.17</v>
      </c>
      <c r="K46" s="90"/>
      <c r="L46" s="81"/>
      <c r="M46" s="65"/>
      <c r="N46" s="65" t="s">
        <v>1830</v>
      </c>
      <c r="O46" s="58">
        <v>0.17</v>
      </c>
      <c r="P46" s="86"/>
      <c r="Q46" s="77"/>
      <c r="R46" s="52"/>
      <c r="S46" s="52"/>
      <c r="T46" s="86"/>
      <c r="V46" s="1" t="s">
        <v>59</v>
      </c>
    </row>
    <row r="47" spans="1:22" x14ac:dyDescent="0.2">
      <c r="A47" s="20" t="s">
        <v>991</v>
      </c>
      <c r="B47" s="78"/>
      <c r="C47" s="59"/>
      <c r="D47" s="59"/>
      <c r="E47" s="61"/>
      <c r="F47" s="91"/>
      <c r="G47" s="82"/>
      <c r="H47" s="66"/>
      <c r="I47" s="66" t="s">
        <v>1818</v>
      </c>
      <c r="J47" s="61">
        <v>0.2</v>
      </c>
      <c r="K47" s="91"/>
      <c r="L47" s="82"/>
      <c r="M47" s="66"/>
      <c r="N47" s="66" t="s">
        <v>1782</v>
      </c>
      <c r="O47" s="61">
        <v>0.45</v>
      </c>
      <c r="P47" s="87"/>
      <c r="Q47" s="78"/>
      <c r="R47" s="59"/>
      <c r="S47" s="59"/>
      <c r="T47" s="87"/>
    </row>
    <row r="48" spans="1:22" x14ac:dyDescent="0.2">
      <c r="A48" s="20"/>
      <c r="B48" s="79"/>
      <c r="C48" s="62"/>
      <c r="D48" s="62"/>
      <c r="E48" s="64"/>
      <c r="F48" s="92"/>
      <c r="G48" s="83"/>
      <c r="H48" s="67"/>
      <c r="I48" s="67" t="s">
        <v>1813</v>
      </c>
      <c r="J48" s="64">
        <v>0.6</v>
      </c>
      <c r="K48" s="92"/>
      <c r="L48" s="83"/>
      <c r="M48" s="67"/>
      <c r="N48" s="67" t="s">
        <v>1686</v>
      </c>
      <c r="O48" s="64">
        <v>0.8</v>
      </c>
      <c r="P48" s="88"/>
      <c r="Q48" s="79"/>
      <c r="R48" s="62"/>
      <c r="S48" s="62"/>
      <c r="T48" s="88"/>
    </row>
    <row r="49" spans="1:20" x14ac:dyDescent="0.2">
      <c r="B49" s="76"/>
      <c r="C49" s="55"/>
      <c r="D49" s="55" t="s">
        <v>1661</v>
      </c>
      <c r="E49" s="70">
        <v>1</v>
      </c>
      <c r="F49" s="89"/>
      <c r="G49" s="76"/>
      <c r="H49" s="55"/>
      <c r="I49" s="55" t="s">
        <v>1661</v>
      </c>
      <c r="J49" s="70">
        <v>1</v>
      </c>
      <c r="K49" s="89"/>
      <c r="L49" s="76"/>
      <c r="M49" s="55"/>
      <c r="N49" s="55" t="s">
        <v>1661</v>
      </c>
      <c r="O49" s="70">
        <v>1</v>
      </c>
      <c r="P49" s="89"/>
      <c r="Q49" s="76"/>
      <c r="R49" s="55"/>
      <c r="S49" s="55" t="s">
        <v>1655</v>
      </c>
      <c r="T49" s="89"/>
    </row>
    <row r="50" spans="1:20" x14ac:dyDescent="0.2">
      <c r="A50" s="1" t="s">
        <v>1709</v>
      </c>
      <c r="B50" s="77"/>
      <c r="C50" s="52"/>
      <c r="D50" s="52" t="s">
        <v>1231</v>
      </c>
      <c r="E50" s="58">
        <v>3.8</v>
      </c>
      <c r="F50" s="90"/>
      <c r="G50" s="81"/>
      <c r="H50" s="65"/>
      <c r="I50" s="65" t="s">
        <v>1831</v>
      </c>
      <c r="J50" s="58">
        <v>1.17</v>
      </c>
      <c r="K50" s="90"/>
      <c r="L50" s="81"/>
      <c r="M50" s="65"/>
      <c r="N50" s="65"/>
      <c r="O50" s="58"/>
      <c r="P50" s="86"/>
      <c r="Q50" s="77"/>
      <c r="R50" s="52"/>
      <c r="S50" s="52" t="s">
        <v>1832</v>
      </c>
      <c r="T50" s="86"/>
    </row>
    <row r="51" spans="1:20" x14ac:dyDescent="0.2">
      <c r="A51" s="34">
        <f>A40+1</f>
        <v>43306</v>
      </c>
      <c r="B51" s="77"/>
      <c r="C51" s="52"/>
      <c r="D51" s="52" t="s">
        <v>1833</v>
      </c>
      <c r="E51" s="58">
        <v>1.1499999999999999</v>
      </c>
      <c r="F51" s="90"/>
      <c r="G51" s="81"/>
      <c r="H51" s="65"/>
      <c r="I51" s="65" t="s">
        <v>1834</v>
      </c>
      <c r="J51" s="58">
        <v>0.2</v>
      </c>
      <c r="K51" s="90"/>
      <c r="L51" s="81"/>
      <c r="M51" s="65"/>
      <c r="N51" s="65"/>
      <c r="O51" s="58"/>
      <c r="P51" s="86"/>
      <c r="Q51" s="77"/>
      <c r="R51" s="52"/>
      <c r="S51" s="52"/>
      <c r="T51" s="86"/>
    </row>
    <row r="52" spans="1:20" x14ac:dyDescent="0.2">
      <c r="B52" s="77"/>
      <c r="C52" s="52"/>
      <c r="D52" s="52"/>
      <c r="E52" s="58"/>
      <c r="F52" s="90"/>
      <c r="G52" s="81"/>
      <c r="H52" s="65"/>
      <c r="I52" s="65" t="s">
        <v>1672</v>
      </c>
      <c r="J52" s="58">
        <v>0.35</v>
      </c>
      <c r="K52" s="90"/>
      <c r="L52" s="81"/>
      <c r="M52" s="65"/>
      <c r="N52" s="65"/>
      <c r="O52" s="58"/>
      <c r="P52" s="86"/>
      <c r="Q52" s="77"/>
      <c r="R52" s="52"/>
      <c r="S52" s="52"/>
      <c r="T52" s="86"/>
    </row>
    <row r="53" spans="1:20" x14ac:dyDescent="0.2">
      <c r="B53" s="77"/>
      <c r="C53" s="52"/>
      <c r="D53" s="52"/>
      <c r="E53" s="58"/>
      <c r="F53" s="90"/>
      <c r="G53" s="81"/>
      <c r="H53" s="65"/>
      <c r="I53" s="65" t="s">
        <v>1675</v>
      </c>
      <c r="J53" s="58">
        <v>0.5</v>
      </c>
      <c r="K53" s="90"/>
      <c r="L53" s="81"/>
      <c r="M53" s="65"/>
      <c r="N53" s="65"/>
      <c r="O53" s="58"/>
      <c r="P53" s="86"/>
      <c r="Q53" s="77"/>
      <c r="R53" s="52"/>
      <c r="S53" s="52"/>
      <c r="T53" s="86"/>
    </row>
    <row r="54" spans="1:20" x14ac:dyDescent="0.2">
      <c r="A54" s="19">
        <f>SUM(O50:O59)*O49+SUM(J50:J59)*J49+SUM(E50:E59)*E49</f>
        <v>8.0699999999999985</v>
      </c>
      <c r="B54" s="77"/>
      <c r="C54" s="52"/>
      <c r="D54" s="52"/>
      <c r="E54" s="58"/>
      <c r="F54" s="90"/>
      <c r="G54" s="81"/>
      <c r="H54" s="65"/>
      <c r="I54" s="65" t="s">
        <v>1835</v>
      </c>
      <c r="J54" s="58">
        <v>0.9</v>
      </c>
      <c r="K54" s="90"/>
      <c r="L54" s="81"/>
      <c r="M54" s="65"/>
      <c r="N54" s="65" t="s">
        <v>59</v>
      </c>
      <c r="O54" s="58"/>
      <c r="P54" s="86"/>
      <c r="Q54" s="76"/>
      <c r="R54" s="55"/>
      <c r="S54" s="55" t="s">
        <v>1656</v>
      </c>
      <c r="T54" s="89"/>
    </row>
    <row r="55" spans="1:20" x14ac:dyDescent="0.2">
      <c r="B55" s="77"/>
      <c r="C55" s="52"/>
      <c r="D55" s="52" t="s">
        <v>59</v>
      </c>
      <c r="E55" s="58"/>
      <c r="F55" s="90"/>
      <c r="G55" s="81"/>
      <c r="H55" s="65"/>
      <c r="I55" s="65"/>
      <c r="J55" s="58"/>
      <c r="K55" s="90"/>
      <c r="L55" s="81"/>
      <c r="M55" s="65"/>
      <c r="N55" s="65"/>
      <c r="O55" s="58"/>
      <c r="P55" s="86"/>
      <c r="Q55" s="77"/>
      <c r="R55" s="52"/>
      <c r="S55" s="52"/>
      <c r="T55" s="86"/>
    </row>
    <row r="56" spans="1:20" x14ac:dyDescent="0.2">
      <c r="B56" s="77"/>
      <c r="C56" s="52"/>
      <c r="D56" s="52"/>
      <c r="E56" s="58"/>
      <c r="F56" s="90"/>
      <c r="G56" s="81"/>
      <c r="H56" s="65"/>
      <c r="I56" s="65"/>
      <c r="J56" s="58"/>
      <c r="K56" s="90"/>
      <c r="L56" s="81"/>
      <c r="M56" s="65"/>
      <c r="N56" s="65"/>
      <c r="O56" s="58"/>
      <c r="P56" s="86"/>
      <c r="Q56" s="77"/>
      <c r="R56" s="52"/>
      <c r="S56" s="52"/>
      <c r="T56" s="86"/>
    </row>
    <row r="57" spans="1:20" x14ac:dyDescent="0.2">
      <c r="B57" s="77"/>
      <c r="C57" s="52"/>
      <c r="D57" s="52" t="s">
        <v>59</v>
      </c>
      <c r="E57" s="58"/>
      <c r="F57" s="90"/>
      <c r="G57" s="81"/>
      <c r="H57" s="65"/>
      <c r="I57" s="65"/>
      <c r="J57" s="58"/>
      <c r="K57" s="90"/>
      <c r="L57" s="81"/>
      <c r="M57" s="65"/>
      <c r="N57" s="65"/>
      <c r="O57" s="58"/>
      <c r="P57" s="86"/>
      <c r="Q57" s="77"/>
      <c r="R57" s="52"/>
      <c r="S57" s="52"/>
      <c r="T57" s="86"/>
    </row>
    <row r="58" spans="1:20" x14ac:dyDescent="0.2">
      <c r="A58" s="20" t="s">
        <v>991</v>
      </c>
      <c r="B58" s="78"/>
      <c r="C58" s="59"/>
      <c r="D58" s="59"/>
      <c r="E58" s="61"/>
      <c r="F58" s="91"/>
      <c r="G58" s="82"/>
      <c r="H58" s="66"/>
      <c r="I58" s="66"/>
      <c r="J58" s="61"/>
      <c r="K58" s="91"/>
      <c r="L58" s="82"/>
      <c r="M58" s="66"/>
      <c r="N58" s="66"/>
      <c r="O58" s="61"/>
      <c r="P58" s="87"/>
      <c r="Q58" s="78"/>
      <c r="R58" s="59"/>
      <c r="S58" s="59"/>
      <c r="T58" s="87"/>
    </row>
    <row r="59" spans="1:20" x14ac:dyDescent="0.2">
      <c r="A59" s="20"/>
      <c r="B59" s="79"/>
      <c r="C59" s="62"/>
      <c r="D59" s="62"/>
      <c r="E59" s="64"/>
      <c r="F59" s="92"/>
      <c r="G59" s="83"/>
      <c r="H59" s="67"/>
      <c r="I59" s="67"/>
      <c r="J59" s="64"/>
      <c r="K59" s="92"/>
      <c r="L59" s="83"/>
      <c r="M59" s="67"/>
      <c r="N59" s="67"/>
      <c r="O59" s="64"/>
      <c r="P59" s="88"/>
      <c r="Q59" s="79"/>
      <c r="R59" s="62"/>
      <c r="S59" s="62"/>
      <c r="T59" s="88"/>
    </row>
    <row r="60" spans="1:20" x14ac:dyDescent="0.2">
      <c r="B60" s="76"/>
      <c r="C60" s="55"/>
      <c r="D60" s="55" t="s">
        <v>1661</v>
      </c>
      <c r="E60" s="70">
        <v>1</v>
      </c>
      <c r="F60" s="89"/>
      <c r="G60" s="76"/>
      <c r="H60" s="55"/>
      <c r="I60" s="55" t="s">
        <v>1661</v>
      </c>
      <c r="J60" s="70">
        <v>1</v>
      </c>
      <c r="K60" s="89"/>
      <c r="L60" s="76"/>
      <c r="M60" s="55"/>
      <c r="N60" s="55" t="s">
        <v>1661</v>
      </c>
      <c r="O60" s="70">
        <v>1</v>
      </c>
      <c r="P60" s="89"/>
      <c r="Q60" s="76"/>
      <c r="R60" s="55"/>
      <c r="S60" s="55" t="s">
        <v>1655</v>
      </c>
      <c r="T60" s="89"/>
    </row>
    <row r="61" spans="1:20" x14ac:dyDescent="0.2">
      <c r="A61" s="1" t="s">
        <v>1721</v>
      </c>
      <c r="B61" s="77"/>
      <c r="C61" s="52"/>
      <c r="D61" s="52"/>
      <c r="E61" s="57"/>
      <c r="F61" s="90"/>
      <c r="G61" s="81"/>
      <c r="H61" s="65"/>
      <c r="I61" s="65"/>
      <c r="J61" s="58"/>
      <c r="K61" s="90"/>
      <c r="L61" s="81"/>
      <c r="M61" s="65"/>
      <c r="N61" s="65"/>
      <c r="O61" s="58"/>
      <c r="P61" s="86"/>
      <c r="Q61" s="77"/>
      <c r="R61" s="52"/>
      <c r="S61" s="52"/>
      <c r="T61" s="86"/>
    </row>
    <row r="62" spans="1:20" x14ac:dyDescent="0.2">
      <c r="A62" s="34">
        <f>A51+1</f>
        <v>43307</v>
      </c>
      <c r="B62" s="77"/>
      <c r="C62" s="52"/>
      <c r="D62" s="52"/>
      <c r="E62" s="57"/>
      <c r="F62" s="90"/>
      <c r="G62" s="81"/>
      <c r="H62" s="65"/>
      <c r="I62" s="65"/>
      <c r="J62" s="58"/>
      <c r="K62" s="90"/>
      <c r="L62" s="81"/>
      <c r="M62" s="65"/>
      <c r="N62" s="65"/>
      <c r="O62" s="58"/>
      <c r="P62" s="86"/>
      <c r="Q62" s="77"/>
      <c r="R62" s="52"/>
      <c r="S62" s="52"/>
      <c r="T62" s="86"/>
    </row>
    <row r="63" spans="1:20" x14ac:dyDescent="0.2">
      <c r="B63" s="77"/>
      <c r="C63" s="52"/>
      <c r="D63" s="52"/>
      <c r="E63" s="57"/>
      <c r="F63" s="90"/>
      <c r="G63" s="81"/>
      <c r="H63" s="65"/>
      <c r="I63" s="65"/>
      <c r="J63" s="58"/>
      <c r="K63" s="90"/>
      <c r="L63" s="81"/>
      <c r="M63" s="65"/>
      <c r="N63" s="65"/>
      <c r="O63" s="58"/>
      <c r="P63" s="86"/>
      <c r="Q63" s="77"/>
      <c r="R63" s="52"/>
      <c r="S63" s="52"/>
      <c r="T63" s="86"/>
    </row>
    <row r="64" spans="1:20" x14ac:dyDescent="0.2">
      <c r="B64" s="77"/>
      <c r="C64" s="52"/>
      <c r="D64" s="52"/>
      <c r="E64" s="57"/>
      <c r="F64" s="90"/>
      <c r="G64" s="81"/>
      <c r="H64" s="65"/>
      <c r="I64" s="65"/>
      <c r="J64" s="58"/>
      <c r="K64" s="90"/>
      <c r="L64" s="81"/>
      <c r="M64" s="65"/>
      <c r="N64" s="65"/>
      <c r="O64" s="58"/>
      <c r="P64" s="86"/>
      <c r="Q64" s="77"/>
      <c r="R64" s="52"/>
      <c r="S64" s="52"/>
      <c r="T64" s="86"/>
    </row>
    <row r="65" spans="1:20" x14ac:dyDescent="0.2">
      <c r="A65" s="19">
        <f>SUM(O61:O70)*O60+SUM(J61:J70)*J60+SUM(E61:E70)*E60</f>
        <v>0</v>
      </c>
      <c r="B65" s="77"/>
      <c r="C65" s="52"/>
      <c r="D65" s="52"/>
      <c r="E65" s="57"/>
      <c r="F65" s="90"/>
      <c r="G65" s="81"/>
      <c r="H65" s="65"/>
      <c r="I65" s="65"/>
      <c r="J65" s="58"/>
      <c r="K65" s="90"/>
      <c r="L65" s="81"/>
      <c r="M65" s="65"/>
      <c r="N65" s="65"/>
      <c r="O65" s="58"/>
      <c r="P65" s="86"/>
      <c r="Q65" s="76"/>
      <c r="R65" s="55"/>
      <c r="S65" s="55" t="s">
        <v>1656</v>
      </c>
      <c r="T65" s="89"/>
    </row>
    <row r="66" spans="1:20" x14ac:dyDescent="0.2">
      <c r="B66" s="77"/>
      <c r="C66" s="52"/>
      <c r="D66" s="52"/>
      <c r="E66" s="57"/>
      <c r="F66" s="90"/>
      <c r="G66" s="81"/>
      <c r="H66" s="65"/>
      <c r="I66" s="65"/>
      <c r="J66" s="58"/>
      <c r="K66" s="90"/>
      <c r="L66" s="81"/>
      <c r="M66" s="65"/>
      <c r="N66" s="65"/>
      <c r="O66" s="58"/>
      <c r="P66" s="86"/>
      <c r="Q66" s="77"/>
      <c r="R66" s="52"/>
      <c r="S66" s="52"/>
      <c r="T66" s="86"/>
    </row>
    <row r="67" spans="1:20" x14ac:dyDescent="0.2">
      <c r="B67" s="77"/>
      <c r="C67" s="52"/>
      <c r="D67" s="52"/>
      <c r="E67" s="57"/>
      <c r="F67" s="90"/>
      <c r="G67" s="81"/>
      <c r="H67" s="65"/>
      <c r="I67" s="65"/>
      <c r="J67" s="58"/>
      <c r="K67" s="90"/>
      <c r="L67" s="81"/>
      <c r="M67" s="65"/>
      <c r="N67" s="65"/>
      <c r="O67" s="58"/>
      <c r="P67" s="86"/>
      <c r="Q67" s="77"/>
      <c r="R67" s="52"/>
      <c r="S67" s="52"/>
      <c r="T67" s="86"/>
    </row>
    <row r="68" spans="1:20" x14ac:dyDescent="0.2">
      <c r="B68" s="77"/>
      <c r="C68" s="52"/>
      <c r="D68" s="52"/>
      <c r="E68" s="57"/>
      <c r="F68" s="90"/>
      <c r="G68" s="81"/>
      <c r="H68" s="65"/>
      <c r="I68" s="65"/>
      <c r="J68" s="58"/>
      <c r="K68" s="90"/>
      <c r="L68" s="81"/>
      <c r="M68" s="65"/>
      <c r="N68" s="65"/>
      <c r="O68" s="58"/>
      <c r="P68" s="86"/>
      <c r="Q68" s="77"/>
      <c r="R68" s="52"/>
      <c r="S68" s="52"/>
      <c r="T68" s="86"/>
    </row>
    <row r="69" spans="1:20" x14ac:dyDescent="0.2">
      <c r="A69" s="20" t="s">
        <v>991</v>
      </c>
      <c r="B69" s="78"/>
      <c r="C69" s="59"/>
      <c r="D69" s="59"/>
      <c r="E69" s="60"/>
      <c r="F69" s="91"/>
      <c r="G69" s="82"/>
      <c r="H69" s="66"/>
      <c r="I69" s="66"/>
      <c r="J69" s="61"/>
      <c r="K69" s="91"/>
      <c r="L69" s="82"/>
      <c r="M69" s="66"/>
      <c r="N69" s="66"/>
      <c r="O69" s="61"/>
      <c r="P69" s="87"/>
      <c r="Q69" s="78"/>
      <c r="R69" s="59"/>
      <c r="S69" s="59"/>
      <c r="T69" s="87"/>
    </row>
    <row r="70" spans="1:20" x14ac:dyDescent="0.2">
      <c r="A70" s="20"/>
      <c r="B70" s="79"/>
      <c r="C70" s="62"/>
      <c r="D70" s="62"/>
      <c r="E70" s="63"/>
      <c r="F70" s="92"/>
      <c r="G70" s="83"/>
      <c r="H70" s="67"/>
      <c r="I70" s="67"/>
      <c r="J70" s="64"/>
      <c r="K70" s="92"/>
      <c r="L70" s="83"/>
      <c r="M70" s="67"/>
      <c r="N70" s="67"/>
      <c r="O70" s="64"/>
      <c r="P70" s="88"/>
      <c r="Q70" s="79"/>
      <c r="R70" s="62"/>
      <c r="S70" s="62"/>
      <c r="T70" s="88"/>
    </row>
    <row r="71" spans="1:20" x14ac:dyDescent="0.2">
      <c r="B71" s="76"/>
      <c r="C71" s="55"/>
      <c r="D71" s="55" t="s">
        <v>1661</v>
      </c>
      <c r="E71" s="70">
        <v>1</v>
      </c>
      <c r="F71" s="89"/>
      <c r="G71" s="76"/>
      <c r="H71" s="55"/>
      <c r="I71" s="55" t="s">
        <v>1661</v>
      </c>
      <c r="J71" s="70">
        <v>1</v>
      </c>
      <c r="K71" s="89"/>
      <c r="L71" s="76"/>
      <c r="M71" s="55"/>
      <c r="N71" s="55" t="s">
        <v>1661</v>
      </c>
      <c r="O71" s="70">
        <v>1</v>
      </c>
      <c r="P71" s="89"/>
      <c r="Q71" s="76"/>
      <c r="R71" s="55"/>
      <c r="S71" s="55" t="s">
        <v>1655</v>
      </c>
      <c r="T71" s="89"/>
    </row>
    <row r="72" spans="1:20" x14ac:dyDescent="0.2">
      <c r="A72" s="1" t="s">
        <v>1731</v>
      </c>
      <c r="B72" s="77"/>
      <c r="C72" s="52"/>
      <c r="D72" s="52"/>
      <c r="E72" s="58"/>
      <c r="F72" s="90"/>
      <c r="G72" s="81"/>
      <c r="H72" s="65"/>
      <c r="I72" s="65"/>
      <c r="J72" s="58"/>
      <c r="K72" s="90"/>
      <c r="L72" s="81"/>
      <c r="M72" s="65"/>
      <c r="N72" s="65"/>
      <c r="O72" s="58"/>
      <c r="P72" s="86"/>
      <c r="Q72" s="77"/>
      <c r="R72" s="52"/>
      <c r="S72" s="52"/>
      <c r="T72" s="86"/>
    </row>
    <row r="73" spans="1:20" x14ac:dyDescent="0.2">
      <c r="A73" s="34">
        <f>A62+1</f>
        <v>43308</v>
      </c>
      <c r="B73" s="77"/>
      <c r="C73" s="52"/>
      <c r="D73" s="52"/>
      <c r="E73" s="58"/>
      <c r="F73" s="90"/>
      <c r="G73" s="81"/>
      <c r="H73" s="65"/>
      <c r="I73" s="65"/>
      <c r="J73" s="58"/>
      <c r="K73" s="90"/>
      <c r="L73" s="81"/>
      <c r="M73" s="65"/>
      <c r="N73" s="65"/>
      <c r="O73" s="58"/>
      <c r="P73" s="86"/>
      <c r="Q73" s="77"/>
      <c r="R73" s="52"/>
      <c r="S73" s="52"/>
      <c r="T73" s="86"/>
    </row>
    <row r="74" spans="1:20" x14ac:dyDescent="0.2">
      <c r="B74" s="77"/>
      <c r="C74" s="52"/>
      <c r="D74" s="52"/>
      <c r="E74" s="58"/>
      <c r="F74" s="90"/>
      <c r="G74" s="81"/>
      <c r="H74" s="65"/>
      <c r="I74" s="65"/>
      <c r="J74" s="58"/>
      <c r="K74" s="90"/>
      <c r="L74" s="81"/>
      <c r="M74" s="65"/>
      <c r="N74" s="65"/>
      <c r="O74" s="58"/>
      <c r="P74" s="86"/>
      <c r="Q74" s="77"/>
      <c r="R74" s="52"/>
      <c r="S74" s="52"/>
      <c r="T74" s="86"/>
    </row>
    <row r="75" spans="1:20" x14ac:dyDescent="0.2">
      <c r="B75" s="77"/>
      <c r="C75" s="52"/>
      <c r="D75" s="52"/>
      <c r="E75" s="58"/>
      <c r="F75" s="90"/>
      <c r="G75" s="81"/>
      <c r="H75" s="65"/>
      <c r="I75" s="65"/>
      <c r="J75" s="58"/>
      <c r="K75" s="90"/>
      <c r="L75" s="81"/>
      <c r="M75" s="65"/>
      <c r="N75" s="65"/>
      <c r="O75" s="58"/>
      <c r="P75" s="86"/>
      <c r="Q75" s="77"/>
      <c r="R75" s="52"/>
      <c r="S75" s="52"/>
      <c r="T75" s="86"/>
    </row>
    <row r="76" spans="1:20" x14ac:dyDescent="0.2">
      <c r="A76" s="19">
        <f>SUM(O72:O81)*O71+SUM(J72:J81)*J71+SUM(E72:E81)*E71</f>
        <v>0</v>
      </c>
      <c r="B76" s="77"/>
      <c r="C76" s="52"/>
      <c r="D76" s="52"/>
      <c r="E76" s="58"/>
      <c r="F76" s="90"/>
      <c r="G76" s="81"/>
      <c r="H76" s="65"/>
      <c r="I76" s="65"/>
      <c r="J76" s="58"/>
      <c r="K76" s="90"/>
      <c r="L76" s="81"/>
      <c r="M76" s="65"/>
      <c r="N76" s="65"/>
      <c r="O76" s="58"/>
      <c r="P76" s="86"/>
      <c r="Q76" s="76"/>
      <c r="R76" s="55"/>
      <c r="S76" s="55" t="s">
        <v>1656</v>
      </c>
      <c r="T76" s="89"/>
    </row>
    <row r="77" spans="1:20" x14ac:dyDescent="0.2">
      <c r="B77" s="77"/>
      <c r="C77" s="52"/>
      <c r="D77" s="52"/>
      <c r="E77" s="58"/>
      <c r="F77" s="90"/>
      <c r="G77" s="81"/>
      <c r="H77" s="65"/>
      <c r="I77" s="65"/>
      <c r="J77" s="58"/>
      <c r="K77" s="90"/>
      <c r="L77" s="81"/>
      <c r="M77" s="65"/>
      <c r="N77" s="65"/>
      <c r="O77" s="58"/>
      <c r="P77" s="86"/>
      <c r="Q77" s="77"/>
      <c r="R77" s="52"/>
      <c r="S77" s="52"/>
      <c r="T77" s="86"/>
    </row>
    <row r="78" spans="1:20" x14ac:dyDescent="0.2">
      <c r="B78" s="77"/>
      <c r="C78" s="52"/>
      <c r="D78" s="52"/>
      <c r="E78" s="58"/>
      <c r="F78" s="90"/>
      <c r="G78" s="81"/>
      <c r="H78" s="65"/>
      <c r="I78" s="65"/>
      <c r="J78" s="58"/>
      <c r="K78" s="90"/>
      <c r="L78" s="81"/>
      <c r="M78" s="65"/>
      <c r="N78" s="65"/>
      <c r="O78" s="58"/>
      <c r="P78" s="86"/>
      <c r="Q78" s="77"/>
      <c r="R78" s="52"/>
      <c r="S78" s="52"/>
      <c r="T78" s="86"/>
    </row>
    <row r="79" spans="1:20" x14ac:dyDescent="0.2">
      <c r="B79" s="77"/>
      <c r="C79" s="52"/>
      <c r="D79" s="52"/>
      <c r="E79" s="58"/>
      <c r="F79" s="90"/>
      <c r="G79" s="81"/>
      <c r="H79" s="65"/>
      <c r="I79" s="65"/>
      <c r="J79" s="58"/>
      <c r="K79" s="90"/>
      <c r="L79" s="81"/>
      <c r="M79" s="65"/>
      <c r="N79" s="65"/>
      <c r="O79" s="58"/>
      <c r="P79" s="86"/>
      <c r="Q79" s="77"/>
      <c r="R79" s="52"/>
      <c r="S79" s="52"/>
      <c r="T79" s="86"/>
    </row>
    <row r="80" spans="1:20" x14ac:dyDescent="0.2">
      <c r="A80" s="20" t="s">
        <v>991</v>
      </c>
      <c r="B80" s="78"/>
      <c r="C80" s="59"/>
      <c r="D80" s="59"/>
      <c r="E80" s="61"/>
      <c r="F80" s="91"/>
      <c r="G80" s="82"/>
      <c r="H80" s="66"/>
      <c r="I80" s="66"/>
      <c r="J80" s="61"/>
      <c r="K80" s="91"/>
      <c r="L80" s="82"/>
      <c r="M80" s="66"/>
      <c r="N80" s="66"/>
      <c r="O80" s="61"/>
      <c r="P80" s="87"/>
      <c r="Q80" s="78"/>
      <c r="R80" s="59"/>
      <c r="S80" s="59"/>
      <c r="T80" s="87"/>
    </row>
    <row r="81" spans="1:20" x14ac:dyDescent="0.2">
      <c r="A81" s="20"/>
      <c r="B81" s="79"/>
      <c r="C81" s="62"/>
      <c r="D81" s="62"/>
      <c r="E81" s="64"/>
      <c r="F81" s="92"/>
      <c r="G81" s="83"/>
      <c r="H81" s="67"/>
      <c r="I81" s="67"/>
      <c r="J81" s="64"/>
      <c r="K81" s="92"/>
      <c r="L81" s="83"/>
      <c r="M81" s="67"/>
      <c r="N81" s="67"/>
      <c r="O81" s="64"/>
      <c r="P81" s="88"/>
      <c r="Q81" s="79"/>
      <c r="R81" s="62"/>
      <c r="S81" s="62"/>
      <c r="T81" s="88"/>
    </row>
    <row r="83" spans="1:20" x14ac:dyDescent="0.2">
      <c r="A83" s="21" t="s">
        <v>1737</v>
      </c>
      <c r="B83" s="80"/>
      <c r="C83" s="22"/>
      <c r="D83" s="22"/>
      <c r="E83" s="128"/>
      <c r="F83" s="128"/>
      <c r="G83" s="128"/>
      <c r="I83" s="30" t="s">
        <v>1738</v>
      </c>
      <c r="N83" s="30" t="s">
        <v>1739</v>
      </c>
      <c r="S83" s="32" t="s">
        <v>1740</v>
      </c>
    </row>
    <row r="84" spans="1:20" x14ac:dyDescent="0.2">
      <c r="A84" s="22" t="s">
        <v>1741</v>
      </c>
      <c r="B84" s="80"/>
      <c r="C84" s="22"/>
      <c r="D84" s="22"/>
      <c r="E84" s="128">
        <f>(A10+A21+A32+A43+A54+A65+A76)*100</f>
        <v>5373.5999999999995</v>
      </c>
      <c r="F84" s="128"/>
      <c r="G84" s="128"/>
      <c r="I84" s="31" t="s">
        <v>1742</v>
      </c>
      <c r="N84" s="31" t="s">
        <v>1743</v>
      </c>
      <c r="S84" s="33" t="s">
        <v>1744</v>
      </c>
    </row>
    <row r="85" spans="1:20" x14ac:dyDescent="0.2">
      <c r="A85" s="22" t="s">
        <v>1933</v>
      </c>
      <c r="B85" s="80"/>
      <c r="C85" s="22"/>
      <c r="D85" s="22"/>
      <c r="E85" s="128">
        <f>'Übersicht und Anleitung'!D18*100-('Übersicht und Anleitung'!D18*2)</f>
        <v>6174</v>
      </c>
      <c r="F85" s="128"/>
      <c r="G85" s="128"/>
    </row>
    <row r="86" spans="1:20" ht="13.5" thickBot="1" x14ac:dyDescent="0.25">
      <c r="A86" s="21" t="s">
        <v>1047</v>
      </c>
      <c r="B86" s="80"/>
      <c r="C86" s="22"/>
      <c r="D86" s="22"/>
      <c r="E86" s="129">
        <f>E85-E84</f>
        <v>800.40000000000055</v>
      </c>
      <c r="F86" s="129"/>
      <c r="G86" s="129"/>
      <c r="I86" s="131"/>
      <c r="J86" s="131"/>
      <c r="K86" s="131"/>
      <c r="N86" s="131"/>
      <c r="O86" s="131"/>
      <c r="P86" s="131"/>
      <c r="S86" s="131"/>
      <c r="T86" s="131"/>
    </row>
    <row r="87" spans="1:20" ht="13.5" thickTop="1" x14ac:dyDescent="0.2"/>
    <row r="88" spans="1:20" x14ac:dyDescent="0.2">
      <c r="A88" s="110" t="s">
        <v>1745</v>
      </c>
    </row>
    <row r="89" spans="1:20" x14ac:dyDescent="0.2">
      <c r="A89" s="1" t="s">
        <v>1746</v>
      </c>
    </row>
    <row r="90" spans="1:20" x14ac:dyDescent="0.2">
      <c r="A90" s="110" t="s">
        <v>1747</v>
      </c>
    </row>
    <row r="91" spans="1:20" x14ac:dyDescent="0.2">
      <c r="A91" s="1" t="s">
        <v>1748</v>
      </c>
    </row>
  </sheetData>
  <sheetProtection selectLockedCells="1"/>
  <mergeCells count="12">
    <mergeCell ref="S86:T86"/>
    <mergeCell ref="S1:T1"/>
    <mergeCell ref="B3:F3"/>
    <mergeCell ref="G3:K3"/>
    <mergeCell ref="L3:P3"/>
    <mergeCell ref="Q3:T3"/>
    <mergeCell ref="E83:G83"/>
    <mergeCell ref="E84:G84"/>
    <mergeCell ref="E85:G85"/>
    <mergeCell ref="E86:G86"/>
    <mergeCell ref="I86:K86"/>
    <mergeCell ref="N86:P86"/>
  </mergeCells>
  <dataValidations count="1">
    <dataValidation type="list" allowBlank="1" showInputMessage="1" showErrorMessage="1" sqref="D5 N38 I5 I71 N5 D16 I16 N16 N27 D27 I27 D38 D49 I38 I49 I60 N60 N49 D60 D71 N71" xr:uid="{00000000-0002-0000-0C00-000000000000}">
      <formula1>MzArt</formula1>
    </dataValidation>
  </dataValidations>
  <pageMargins left="0.25" right="0.25" top="0.75" bottom="0.75" header="0.3" footer="0.3"/>
  <pageSetup paperSize="9" scale="64" orientation="portrait" r:id="rId1"/>
  <headerFooter>
    <oddHeader>&amp;L&amp;G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508"/>
  <sheetViews>
    <sheetView zoomScale="115" zoomScaleNormal="115" workbookViewId="0">
      <selection activeCell="D9" sqref="D9"/>
    </sheetView>
  </sheetViews>
  <sheetFormatPr baseColWidth="10" defaultColWidth="11.42578125" defaultRowHeight="15" x14ac:dyDescent="0.25"/>
  <cols>
    <col min="1" max="1" width="36.28515625" bestFit="1" customWidth="1"/>
    <col min="2" max="2" width="11.42578125" style="45"/>
    <col min="3" max="3" width="11.42578125" style="18"/>
    <col min="4" max="4" width="37.42578125" bestFit="1" customWidth="1"/>
    <col min="5" max="5" width="11.42578125" style="45"/>
    <col min="6" max="6" width="11.42578125" style="18"/>
    <col min="7" max="7" width="40.140625" bestFit="1" customWidth="1"/>
    <col min="8" max="8" width="11.42578125" style="45"/>
    <col min="9" max="11" width="11.42578125" style="18"/>
  </cols>
  <sheetData>
    <row r="1" spans="1:13" ht="18.75" x14ac:dyDescent="0.3">
      <c r="A1" s="3" t="s">
        <v>10</v>
      </c>
      <c r="B1" s="38"/>
      <c r="C1" s="5"/>
      <c r="D1" s="4"/>
      <c r="E1" s="38"/>
      <c r="F1" s="5"/>
      <c r="G1" s="4"/>
      <c r="H1" s="38"/>
      <c r="I1" s="5"/>
      <c r="J1" s="5"/>
      <c r="K1" s="5"/>
    </row>
    <row r="2" spans="1:13" ht="16.5" x14ac:dyDescent="0.3">
      <c r="A2" s="4"/>
      <c r="B2" s="38"/>
      <c r="C2" s="5"/>
      <c r="D2" s="4"/>
      <c r="E2" s="38"/>
      <c r="F2" s="5"/>
      <c r="G2" s="4"/>
      <c r="H2" s="38"/>
      <c r="I2" s="5"/>
      <c r="J2" s="5"/>
      <c r="K2" s="5"/>
    </row>
    <row r="3" spans="1:13" s="8" customFormat="1" ht="16.5" x14ac:dyDescent="0.3">
      <c r="A3" s="6" t="s">
        <v>11</v>
      </c>
      <c r="B3" s="39" t="s">
        <v>4</v>
      </c>
      <c r="C3" s="7"/>
      <c r="D3" s="6" t="s">
        <v>12</v>
      </c>
      <c r="E3" s="39" t="s">
        <v>4</v>
      </c>
      <c r="F3" s="7"/>
      <c r="G3" s="6" t="s">
        <v>13</v>
      </c>
      <c r="H3" s="39" t="s">
        <v>4</v>
      </c>
      <c r="I3" s="7"/>
      <c r="J3" s="7" t="s">
        <v>14</v>
      </c>
      <c r="K3" s="7" t="s">
        <v>15</v>
      </c>
    </row>
    <row r="4" spans="1:13" s="8" customFormat="1" ht="16.5" x14ac:dyDescent="0.3">
      <c r="A4" s="6"/>
      <c r="B4" s="39" t="s">
        <v>16</v>
      </c>
      <c r="C4" s="7"/>
      <c r="D4" s="6"/>
      <c r="E4" s="39" t="s">
        <v>16</v>
      </c>
      <c r="F4" s="7"/>
      <c r="G4" s="6"/>
      <c r="H4" s="39" t="s">
        <v>16</v>
      </c>
      <c r="I4" s="7"/>
      <c r="J4" s="7" t="s">
        <v>16</v>
      </c>
      <c r="K4" s="7" t="s">
        <v>17</v>
      </c>
    </row>
    <row r="5" spans="1:13" ht="16.5" x14ac:dyDescent="0.25">
      <c r="A5" s="9" t="s">
        <v>18</v>
      </c>
      <c r="B5" s="40"/>
      <c r="C5" s="10" t="s">
        <v>1064</v>
      </c>
      <c r="D5" s="9" t="s">
        <v>19</v>
      </c>
      <c r="E5" s="40"/>
      <c r="F5" s="10" t="s">
        <v>1229</v>
      </c>
      <c r="G5" s="9" t="s">
        <v>20</v>
      </c>
      <c r="H5" s="40"/>
      <c r="I5" s="10" t="s">
        <v>1228</v>
      </c>
      <c r="J5" s="10"/>
      <c r="K5" s="10"/>
    </row>
    <row r="6" spans="1:13" x14ac:dyDescent="0.25">
      <c r="A6" s="1" t="s">
        <v>21</v>
      </c>
      <c r="B6" s="41">
        <v>0.04</v>
      </c>
      <c r="C6" s="24"/>
      <c r="D6" s="1" t="s">
        <v>1312</v>
      </c>
      <c r="E6" s="41">
        <v>0.04</v>
      </c>
      <c r="F6" s="24"/>
      <c r="G6" s="1" t="s">
        <v>1065</v>
      </c>
      <c r="H6" s="41">
        <v>0.04</v>
      </c>
      <c r="I6" s="24"/>
      <c r="J6" s="24">
        <v>248</v>
      </c>
      <c r="K6" s="25">
        <v>1</v>
      </c>
    </row>
    <row r="7" spans="1:13" x14ac:dyDescent="0.25">
      <c r="A7" s="1" t="s">
        <v>22</v>
      </c>
      <c r="B7" s="41">
        <v>0.22</v>
      </c>
      <c r="C7" s="24"/>
      <c r="D7" s="1" t="s">
        <v>23</v>
      </c>
      <c r="E7" s="41">
        <v>0.22</v>
      </c>
      <c r="F7" s="24"/>
      <c r="G7" s="1" t="s">
        <v>24</v>
      </c>
      <c r="H7" s="41">
        <v>0.22</v>
      </c>
      <c r="I7" s="24"/>
      <c r="J7" s="24">
        <v>221</v>
      </c>
      <c r="K7" s="25">
        <v>1</v>
      </c>
    </row>
    <row r="8" spans="1:13" x14ac:dyDescent="0.25">
      <c r="A8" s="1" t="s">
        <v>25</v>
      </c>
      <c r="B8" s="41">
        <v>0.05</v>
      </c>
      <c r="C8" s="24">
        <v>100</v>
      </c>
      <c r="D8" s="1" t="s">
        <v>26</v>
      </c>
      <c r="E8" s="41">
        <v>0.05</v>
      </c>
      <c r="F8" s="24">
        <v>100</v>
      </c>
      <c r="G8" s="1" t="s">
        <v>1066</v>
      </c>
      <c r="H8" s="41">
        <v>0.05</v>
      </c>
      <c r="I8" s="24">
        <v>100</v>
      </c>
      <c r="J8" s="24">
        <v>474</v>
      </c>
      <c r="K8" s="25">
        <v>1</v>
      </c>
    </row>
    <row r="9" spans="1:13" x14ac:dyDescent="0.25">
      <c r="A9" s="1" t="s">
        <v>27</v>
      </c>
      <c r="B9" s="41">
        <v>0.22</v>
      </c>
      <c r="C9" s="24">
        <v>101</v>
      </c>
      <c r="D9" s="1" t="s">
        <v>28</v>
      </c>
      <c r="E9" s="41">
        <v>0.22</v>
      </c>
      <c r="F9" s="24">
        <v>101</v>
      </c>
      <c r="G9" s="1" t="s">
        <v>29</v>
      </c>
      <c r="H9" s="41">
        <v>0.22</v>
      </c>
      <c r="I9" s="24">
        <v>101</v>
      </c>
      <c r="J9" s="24">
        <v>304</v>
      </c>
      <c r="K9" s="25">
        <v>1</v>
      </c>
    </row>
    <row r="10" spans="1:13" x14ac:dyDescent="0.25">
      <c r="A10" s="1" t="s">
        <v>30</v>
      </c>
      <c r="B10" s="41">
        <v>0.13</v>
      </c>
      <c r="C10" s="24">
        <v>102</v>
      </c>
      <c r="D10" s="1" t="s">
        <v>31</v>
      </c>
      <c r="E10" s="41">
        <v>0.13</v>
      </c>
      <c r="F10" s="24">
        <v>102</v>
      </c>
      <c r="G10" s="1" t="s">
        <v>32</v>
      </c>
      <c r="H10" s="41">
        <v>0.13</v>
      </c>
      <c r="I10" s="24">
        <v>102</v>
      </c>
      <c r="J10" s="24">
        <v>270</v>
      </c>
      <c r="K10" s="25">
        <v>1</v>
      </c>
      <c r="M10" t="s">
        <v>59</v>
      </c>
    </row>
    <row r="11" spans="1:13" x14ac:dyDescent="0.25">
      <c r="A11" s="1" t="s">
        <v>33</v>
      </c>
      <c r="B11" s="41">
        <v>0.05</v>
      </c>
      <c r="C11" s="24">
        <v>103</v>
      </c>
      <c r="D11" s="1" t="s">
        <v>34</v>
      </c>
      <c r="E11" s="41">
        <v>0.05</v>
      </c>
      <c r="F11" s="24">
        <v>103</v>
      </c>
      <c r="G11" s="1" t="s">
        <v>1067</v>
      </c>
      <c r="H11" s="41">
        <v>0.05</v>
      </c>
      <c r="I11" s="24">
        <v>103</v>
      </c>
      <c r="J11" s="24">
        <v>474</v>
      </c>
      <c r="K11" s="25">
        <v>1</v>
      </c>
    </row>
    <row r="12" spans="1:13" x14ac:dyDescent="0.25">
      <c r="A12" s="1" t="s">
        <v>35</v>
      </c>
      <c r="B12" s="41">
        <v>0.16</v>
      </c>
      <c r="C12" s="24">
        <v>104</v>
      </c>
      <c r="D12" s="1" t="s">
        <v>36</v>
      </c>
      <c r="E12" s="41">
        <v>0.16</v>
      </c>
      <c r="F12" s="24">
        <v>104</v>
      </c>
      <c r="G12" s="1" t="s">
        <v>37</v>
      </c>
      <c r="H12" s="41">
        <v>0.16</v>
      </c>
      <c r="I12" s="24">
        <v>104</v>
      </c>
      <c r="J12" s="24">
        <v>350</v>
      </c>
      <c r="K12" s="25">
        <v>1</v>
      </c>
    </row>
    <row r="13" spans="1:13" x14ac:dyDescent="0.25">
      <c r="A13" s="1" t="s">
        <v>38</v>
      </c>
      <c r="B13" s="41">
        <v>2.38</v>
      </c>
      <c r="C13" s="24"/>
      <c r="D13" s="1" t="s">
        <v>39</v>
      </c>
      <c r="E13" s="41">
        <v>2.38</v>
      </c>
      <c r="F13" s="24"/>
      <c r="G13" s="1" t="s">
        <v>40</v>
      </c>
      <c r="H13" s="41">
        <v>2.38</v>
      </c>
      <c r="I13" s="24"/>
      <c r="J13" s="24">
        <v>477</v>
      </c>
      <c r="K13" s="25">
        <v>1</v>
      </c>
    </row>
    <row r="14" spans="1:13" x14ac:dyDescent="0.25">
      <c r="A14" s="1" t="s">
        <v>41</v>
      </c>
      <c r="B14" s="41">
        <v>2.86</v>
      </c>
      <c r="C14" s="24"/>
      <c r="D14" s="1" t="s">
        <v>42</v>
      </c>
      <c r="E14" s="41">
        <v>2.86</v>
      </c>
      <c r="F14" s="24"/>
      <c r="G14" s="1" t="s">
        <v>43</v>
      </c>
      <c r="H14" s="41">
        <v>2.86</v>
      </c>
      <c r="I14" s="24"/>
      <c r="J14" s="24">
        <v>534</v>
      </c>
      <c r="K14" s="25">
        <v>1</v>
      </c>
    </row>
    <row r="15" spans="1:13" x14ac:dyDescent="0.25">
      <c r="A15" s="1" t="s">
        <v>44</v>
      </c>
      <c r="B15" s="41">
        <v>2.39</v>
      </c>
      <c r="C15" s="24"/>
      <c r="D15" s="1" t="s">
        <v>45</v>
      </c>
      <c r="E15" s="41">
        <v>2.39</v>
      </c>
      <c r="F15" s="24"/>
      <c r="G15" s="1" t="s">
        <v>46</v>
      </c>
      <c r="H15" s="41">
        <v>2.39</v>
      </c>
      <c r="I15" s="24"/>
      <c r="J15" s="24">
        <v>507</v>
      </c>
      <c r="K15" s="25">
        <v>1</v>
      </c>
    </row>
    <row r="16" spans="1:13" x14ac:dyDescent="0.25">
      <c r="A16" s="1" t="s">
        <v>47</v>
      </c>
      <c r="B16" s="41">
        <v>3.35</v>
      </c>
      <c r="C16" s="24"/>
      <c r="D16" s="1" t="s">
        <v>48</v>
      </c>
      <c r="E16" s="41">
        <v>3.35</v>
      </c>
      <c r="F16" s="24"/>
      <c r="G16" s="1" t="s">
        <v>49</v>
      </c>
      <c r="H16" s="41">
        <v>3.35</v>
      </c>
      <c r="I16" s="24"/>
      <c r="J16" s="24">
        <v>505</v>
      </c>
      <c r="K16" s="25">
        <v>1</v>
      </c>
    </row>
    <row r="17" spans="1:15" x14ac:dyDescent="0.25">
      <c r="A17" s="1" t="s">
        <v>50</v>
      </c>
      <c r="B17" s="41">
        <v>2.64</v>
      </c>
      <c r="C17" s="24"/>
      <c r="D17" s="1" t="s">
        <v>51</v>
      </c>
      <c r="E17" s="41">
        <v>2.64</v>
      </c>
      <c r="F17" s="24"/>
      <c r="G17" s="1" t="s">
        <v>52</v>
      </c>
      <c r="H17" s="41">
        <v>2.64</v>
      </c>
      <c r="I17" s="24"/>
      <c r="J17" s="24">
        <v>545</v>
      </c>
      <c r="K17" s="25">
        <v>1</v>
      </c>
    </row>
    <row r="18" spans="1:15" x14ac:dyDescent="0.25">
      <c r="A18" s="1" t="s">
        <v>53</v>
      </c>
      <c r="B18" s="41">
        <v>0.6</v>
      </c>
      <c r="C18" s="24"/>
      <c r="D18" s="1" t="s">
        <v>54</v>
      </c>
      <c r="E18" s="41">
        <v>0.6</v>
      </c>
      <c r="F18" s="24"/>
      <c r="G18" s="1" t="s">
        <v>55</v>
      </c>
      <c r="H18" s="41">
        <v>0.6</v>
      </c>
      <c r="I18" s="24"/>
      <c r="J18" s="24">
        <v>50</v>
      </c>
      <c r="K18" s="25">
        <v>1</v>
      </c>
    </row>
    <row r="19" spans="1:15" x14ac:dyDescent="0.25">
      <c r="A19" s="1" t="s">
        <v>56</v>
      </c>
      <c r="B19" s="41">
        <v>0.4</v>
      </c>
      <c r="C19" s="24"/>
      <c r="D19" s="1" t="s">
        <v>57</v>
      </c>
      <c r="E19" s="41">
        <v>0.4</v>
      </c>
      <c r="F19" s="24"/>
      <c r="G19" s="1" t="s">
        <v>58</v>
      </c>
      <c r="H19" s="41">
        <v>0.4</v>
      </c>
      <c r="I19" s="24"/>
      <c r="J19" s="24">
        <v>100</v>
      </c>
      <c r="K19" s="25">
        <v>1</v>
      </c>
      <c r="O19" t="s">
        <v>59</v>
      </c>
    </row>
    <row r="20" spans="1:15" x14ac:dyDescent="0.25">
      <c r="A20" s="1" t="s">
        <v>60</v>
      </c>
      <c r="B20" s="41">
        <v>0.17</v>
      </c>
      <c r="C20" s="24"/>
      <c r="D20" s="1" t="s">
        <v>61</v>
      </c>
      <c r="E20" s="41">
        <v>0.17</v>
      </c>
      <c r="F20" s="24"/>
      <c r="G20" s="1" t="s">
        <v>62</v>
      </c>
      <c r="H20" s="41">
        <v>0.17</v>
      </c>
      <c r="I20" s="24"/>
      <c r="J20" s="24">
        <v>20</v>
      </c>
      <c r="K20" s="25">
        <v>1</v>
      </c>
    </row>
    <row r="21" spans="1:15" x14ac:dyDescent="0.25">
      <c r="A21" s="1" t="s">
        <v>63</v>
      </c>
      <c r="B21" s="41">
        <v>0.2</v>
      </c>
      <c r="C21" s="24"/>
      <c r="D21" s="1" t="s">
        <v>64</v>
      </c>
      <c r="E21" s="41">
        <v>0.2</v>
      </c>
      <c r="F21" s="24"/>
      <c r="G21" s="1" t="s">
        <v>65</v>
      </c>
      <c r="H21" s="41">
        <v>0.2</v>
      </c>
      <c r="I21" s="24"/>
      <c r="J21" s="24">
        <v>50</v>
      </c>
      <c r="K21" s="25">
        <v>1</v>
      </c>
    </row>
    <row r="22" spans="1:15" x14ac:dyDescent="0.25">
      <c r="A22" s="1" t="s">
        <v>66</v>
      </c>
      <c r="B22" s="41">
        <v>0.23</v>
      </c>
      <c r="C22" s="24"/>
      <c r="D22" s="1" t="s">
        <v>67</v>
      </c>
      <c r="E22" s="41">
        <v>0.23</v>
      </c>
      <c r="F22" s="24"/>
      <c r="G22" s="1" t="s">
        <v>1068</v>
      </c>
      <c r="H22" s="41">
        <v>0.23</v>
      </c>
      <c r="I22" s="24"/>
      <c r="J22" s="24">
        <v>10</v>
      </c>
      <c r="K22" s="25">
        <v>1</v>
      </c>
    </row>
    <row r="23" spans="1:15" x14ac:dyDescent="0.25">
      <c r="A23" s="1" t="s">
        <v>68</v>
      </c>
      <c r="B23" s="41">
        <v>0.6</v>
      </c>
      <c r="C23" s="24"/>
      <c r="D23" s="1" t="s">
        <v>1313</v>
      </c>
      <c r="E23" s="41">
        <v>0.6</v>
      </c>
      <c r="F23" s="24"/>
      <c r="G23" s="1" t="s">
        <v>69</v>
      </c>
      <c r="H23" s="41">
        <v>0.6</v>
      </c>
      <c r="I23" s="24"/>
      <c r="J23" s="24">
        <v>180</v>
      </c>
      <c r="K23" s="25">
        <v>1</v>
      </c>
    </row>
    <row r="24" spans="1:15" x14ac:dyDescent="0.25">
      <c r="A24" s="1" t="s">
        <v>9</v>
      </c>
      <c r="B24" s="41">
        <v>0.54</v>
      </c>
      <c r="C24" s="24"/>
      <c r="D24" s="1" t="s">
        <v>70</v>
      </c>
      <c r="E24" s="41">
        <v>0.54</v>
      </c>
      <c r="F24" s="24"/>
      <c r="G24" s="1" t="s">
        <v>71</v>
      </c>
      <c r="H24" s="41">
        <v>0.54</v>
      </c>
      <c r="I24" s="24"/>
      <c r="J24" s="24">
        <v>30</v>
      </c>
      <c r="K24" s="25">
        <v>1</v>
      </c>
    </row>
    <row r="25" spans="1:15" x14ac:dyDescent="0.25">
      <c r="A25" s="1" t="s">
        <v>1841</v>
      </c>
      <c r="B25" s="41">
        <v>0.17</v>
      </c>
      <c r="C25" s="24"/>
      <c r="D25" s="1" t="s">
        <v>1314</v>
      </c>
      <c r="E25" s="41">
        <v>0.17</v>
      </c>
      <c r="F25" s="24"/>
      <c r="G25" s="1" t="s">
        <v>1892</v>
      </c>
      <c r="H25" s="41">
        <v>0.17</v>
      </c>
      <c r="I25" s="24"/>
      <c r="J25" s="24">
        <v>30</v>
      </c>
      <c r="K25" s="25">
        <v>1</v>
      </c>
    </row>
    <row r="26" spans="1:15" x14ac:dyDescent="0.25">
      <c r="A26" s="1" t="s">
        <v>8</v>
      </c>
      <c r="B26" s="41">
        <v>0.14000000000000001</v>
      </c>
      <c r="C26" s="24"/>
      <c r="D26" s="1" t="s">
        <v>72</v>
      </c>
      <c r="E26" s="41">
        <v>0.14000000000000001</v>
      </c>
      <c r="F26" s="24"/>
      <c r="G26" s="1" t="s">
        <v>73</v>
      </c>
      <c r="H26" s="41">
        <v>0.14000000000000001</v>
      </c>
      <c r="I26" s="24"/>
      <c r="J26" s="24">
        <v>100</v>
      </c>
      <c r="K26" s="25">
        <v>1</v>
      </c>
    </row>
    <row r="27" spans="1:15" x14ac:dyDescent="0.25">
      <c r="A27" s="1" t="s">
        <v>1219</v>
      </c>
      <c r="B27" s="41">
        <v>0.9</v>
      </c>
      <c r="C27" s="24"/>
      <c r="D27" s="1" t="s">
        <v>1315</v>
      </c>
      <c r="E27" s="41">
        <v>0.9</v>
      </c>
      <c r="F27" s="24"/>
      <c r="G27" s="1" t="s">
        <v>1220</v>
      </c>
      <c r="H27" s="41">
        <v>0.9</v>
      </c>
      <c r="I27" s="24"/>
      <c r="J27" s="24">
        <v>500</v>
      </c>
      <c r="K27" s="25">
        <v>1</v>
      </c>
    </row>
    <row r="28" spans="1:15" ht="16.5" x14ac:dyDescent="0.25">
      <c r="A28" s="13" t="s">
        <v>1069</v>
      </c>
      <c r="B28" s="40"/>
      <c r="C28" s="10" t="s">
        <v>1064</v>
      </c>
      <c r="D28" s="13" t="s">
        <v>1069</v>
      </c>
      <c r="E28" s="40"/>
      <c r="F28" s="10" t="s">
        <v>1229</v>
      </c>
      <c r="G28" s="13" t="s">
        <v>76</v>
      </c>
      <c r="H28" s="40"/>
      <c r="I28" s="10" t="s">
        <v>1228</v>
      </c>
      <c r="J28" s="10"/>
      <c r="K28" s="10"/>
    </row>
    <row r="29" spans="1:15" x14ac:dyDescent="0.25">
      <c r="A29" s="1" t="s">
        <v>1070</v>
      </c>
      <c r="B29" s="41">
        <v>2.38</v>
      </c>
      <c r="C29" s="24"/>
      <c r="D29" s="26" t="s">
        <v>1071</v>
      </c>
      <c r="E29" s="41">
        <v>2.38</v>
      </c>
      <c r="F29" s="24"/>
      <c r="G29" s="27" t="s">
        <v>77</v>
      </c>
      <c r="H29" s="41">
        <v>2.38</v>
      </c>
      <c r="I29" s="24"/>
      <c r="J29" s="24">
        <v>191</v>
      </c>
      <c r="K29" s="25">
        <v>1</v>
      </c>
    </row>
    <row r="30" spans="1:15" x14ac:dyDescent="0.25">
      <c r="A30" s="1" t="s">
        <v>1072</v>
      </c>
      <c r="B30" s="41">
        <v>2.37</v>
      </c>
      <c r="C30" s="24"/>
      <c r="D30" s="26" t="s">
        <v>1073</v>
      </c>
      <c r="E30" s="41">
        <v>2.37</v>
      </c>
      <c r="F30" s="24"/>
      <c r="G30" s="27" t="s">
        <v>78</v>
      </c>
      <c r="H30" s="41">
        <v>2.37</v>
      </c>
      <c r="I30" s="24"/>
      <c r="J30" s="24">
        <v>205</v>
      </c>
      <c r="K30" s="25">
        <v>1</v>
      </c>
    </row>
    <row r="31" spans="1:15" x14ac:dyDescent="0.25">
      <c r="A31" s="1" t="s">
        <v>1074</v>
      </c>
      <c r="B31" s="41">
        <v>2.4700000000000002</v>
      </c>
      <c r="C31" s="24"/>
      <c r="D31" s="26" t="s">
        <v>1075</v>
      </c>
      <c r="E31" s="41">
        <v>2.4700000000000002</v>
      </c>
      <c r="F31" s="24"/>
      <c r="G31" s="27" t="s">
        <v>79</v>
      </c>
      <c r="H31" s="41">
        <v>2.4700000000000002</v>
      </c>
      <c r="I31" s="24"/>
      <c r="J31" s="24">
        <v>205</v>
      </c>
      <c r="K31" s="25">
        <v>1</v>
      </c>
    </row>
    <row r="32" spans="1:15" x14ac:dyDescent="0.25">
      <c r="A32" s="1" t="s">
        <v>1076</v>
      </c>
      <c r="B32" s="41">
        <v>2.52</v>
      </c>
      <c r="C32" s="24"/>
      <c r="D32" s="26" t="s">
        <v>1077</v>
      </c>
      <c r="E32" s="41">
        <v>2.52</v>
      </c>
      <c r="F32" s="24"/>
      <c r="G32" s="27" t="s">
        <v>80</v>
      </c>
      <c r="H32" s="41">
        <v>2.52</v>
      </c>
      <c r="I32" s="24"/>
      <c r="J32" s="24">
        <v>205</v>
      </c>
      <c r="K32" s="25">
        <v>1</v>
      </c>
    </row>
    <row r="33" spans="1:11" x14ac:dyDescent="0.25">
      <c r="A33" s="1" t="s">
        <v>1078</v>
      </c>
      <c r="B33" s="41">
        <v>1.17</v>
      </c>
      <c r="C33" s="24"/>
      <c r="D33" s="26" t="s">
        <v>1079</v>
      </c>
      <c r="E33" s="41">
        <v>1.17</v>
      </c>
      <c r="F33" s="24"/>
      <c r="G33" s="27" t="s">
        <v>81</v>
      </c>
      <c r="H33" s="41">
        <v>1.17</v>
      </c>
      <c r="I33" s="24"/>
      <c r="J33" s="24">
        <v>200</v>
      </c>
      <c r="K33" s="25">
        <v>1</v>
      </c>
    </row>
    <row r="34" spans="1:11" x14ac:dyDescent="0.25">
      <c r="A34" s="1" t="s">
        <v>1080</v>
      </c>
      <c r="B34" s="41">
        <v>2.87</v>
      </c>
      <c r="C34" s="24"/>
      <c r="D34" s="26" t="s">
        <v>1081</v>
      </c>
      <c r="E34" s="41">
        <v>2.87</v>
      </c>
      <c r="F34" s="24"/>
      <c r="G34" s="27" t="s">
        <v>82</v>
      </c>
      <c r="H34" s="41">
        <v>2.87</v>
      </c>
      <c r="I34" s="24"/>
      <c r="J34" s="24">
        <v>205</v>
      </c>
      <c r="K34" s="25">
        <v>1</v>
      </c>
    </row>
    <row r="35" spans="1:11" x14ac:dyDescent="0.25">
      <c r="A35" s="1" t="s">
        <v>83</v>
      </c>
      <c r="B35" s="41">
        <v>1.7</v>
      </c>
      <c r="C35" s="24"/>
      <c r="D35" s="26" t="s">
        <v>84</v>
      </c>
      <c r="E35" s="41">
        <v>1.7</v>
      </c>
      <c r="F35" s="24"/>
      <c r="G35" s="27" t="s">
        <v>85</v>
      </c>
      <c r="H35" s="41">
        <v>1.7</v>
      </c>
      <c r="I35" s="24"/>
      <c r="J35" s="24">
        <v>85</v>
      </c>
      <c r="K35" s="25">
        <v>1</v>
      </c>
    </row>
    <row r="36" spans="1:11" x14ac:dyDescent="0.25">
      <c r="A36" s="1" t="s">
        <v>86</v>
      </c>
      <c r="B36" s="41">
        <v>0.84</v>
      </c>
      <c r="C36" s="24"/>
      <c r="D36" s="26" t="s">
        <v>87</v>
      </c>
      <c r="E36" s="41">
        <v>0.84</v>
      </c>
      <c r="F36" s="24"/>
      <c r="G36" s="27" t="s">
        <v>1082</v>
      </c>
      <c r="H36" s="41">
        <v>0.84</v>
      </c>
      <c r="I36" s="24"/>
      <c r="J36" s="24">
        <v>70</v>
      </c>
      <c r="K36" s="25">
        <v>1</v>
      </c>
    </row>
    <row r="37" spans="1:11" x14ac:dyDescent="0.25">
      <c r="A37" s="1" t="s">
        <v>88</v>
      </c>
      <c r="B37" s="41">
        <v>1.36</v>
      </c>
      <c r="C37" s="24"/>
      <c r="D37" s="26" t="s">
        <v>89</v>
      </c>
      <c r="E37" s="41">
        <v>1.36</v>
      </c>
      <c r="F37" s="24"/>
      <c r="G37" s="27" t="s">
        <v>1083</v>
      </c>
      <c r="H37" s="41">
        <v>1.36</v>
      </c>
      <c r="I37" s="24"/>
      <c r="J37" s="24">
        <v>120</v>
      </c>
      <c r="K37" s="25">
        <v>1</v>
      </c>
    </row>
    <row r="38" spans="1:11" ht="16.5" x14ac:dyDescent="0.25">
      <c r="A38" s="13" t="s">
        <v>1084</v>
      </c>
      <c r="B38" s="40"/>
      <c r="C38" s="10" t="s">
        <v>1064</v>
      </c>
      <c r="D38" s="13" t="s">
        <v>1085</v>
      </c>
      <c r="E38" s="40"/>
      <c r="F38" s="10" t="s">
        <v>1229</v>
      </c>
      <c r="G38" s="13" t="s">
        <v>1086</v>
      </c>
      <c r="H38" s="40"/>
      <c r="I38" s="10" t="s">
        <v>1228</v>
      </c>
      <c r="J38" s="10"/>
      <c r="K38" s="10"/>
    </row>
    <row r="39" spans="1:11" x14ac:dyDescent="0.25">
      <c r="A39" s="35" t="s">
        <v>1087</v>
      </c>
      <c r="B39" s="42">
        <v>0.5</v>
      </c>
      <c r="C39" s="36"/>
      <c r="D39" s="35" t="s">
        <v>1088</v>
      </c>
      <c r="E39" s="42">
        <v>0.5</v>
      </c>
      <c r="F39" s="36"/>
      <c r="G39" s="35" t="s">
        <v>1089</v>
      </c>
      <c r="H39" s="42">
        <v>0.5</v>
      </c>
      <c r="I39" s="36"/>
      <c r="J39" s="36" t="s">
        <v>1090</v>
      </c>
      <c r="K39" s="37">
        <v>1</v>
      </c>
    </row>
    <row r="40" spans="1:11" x14ac:dyDescent="0.25">
      <c r="A40" s="35" t="s">
        <v>1091</v>
      </c>
      <c r="B40" s="42">
        <v>0.4</v>
      </c>
      <c r="C40" s="36"/>
      <c r="D40" s="35" t="s">
        <v>1091</v>
      </c>
      <c r="E40" s="42">
        <v>0.4</v>
      </c>
      <c r="F40" s="36"/>
      <c r="G40" s="35" t="s">
        <v>1092</v>
      </c>
      <c r="H40" s="42">
        <v>0.4</v>
      </c>
      <c r="I40" s="36"/>
      <c r="J40" s="36" t="s">
        <v>1093</v>
      </c>
      <c r="K40" s="37">
        <v>1</v>
      </c>
    </row>
    <row r="41" spans="1:11" x14ac:dyDescent="0.25">
      <c r="A41" s="35" t="s">
        <v>1094</v>
      </c>
      <c r="B41" s="42">
        <v>0.35</v>
      </c>
      <c r="C41" s="36"/>
      <c r="D41" s="35" t="s">
        <v>1094</v>
      </c>
      <c r="E41" s="42">
        <v>0.35</v>
      </c>
      <c r="F41" s="36"/>
      <c r="G41" s="35" t="s">
        <v>1095</v>
      </c>
      <c r="H41" s="42">
        <v>0.35</v>
      </c>
      <c r="I41" s="36"/>
      <c r="J41" s="36" t="s">
        <v>1096</v>
      </c>
      <c r="K41" s="37">
        <v>1</v>
      </c>
    </row>
    <row r="42" spans="1:11" x14ac:dyDescent="0.25">
      <c r="A42" s="35" t="s">
        <v>1097</v>
      </c>
      <c r="B42" s="42">
        <v>0.6</v>
      </c>
      <c r="C42" s="36"/>
      <c r="D42" s="35" t="s">
        <v>1098</v>
      </c>
      <c r="E42" s="42">
        <v>0.6</v>
      </c>
      <c r="F42" s="36"/>
      <c r="G42" s="35" t="s">
        <v>1099</v>
      </c>
      <c r="H42" s="42">
        <v>0.6</v>
      </c>
      <c r="I42" s="36"/>
      <c r="J42" s="36" t="s">
        <v>1090</v>
      </c>
      <c r="K42" s="37">
        <v>1</v>
      </c>
    </row>
    <row r="43" spans="1:11" x14ac:dyDescent="0.25">
      <c r="A43" s="35" t="s">
        <v>1100</v>
      </c>
      <c r="B43" s="42">
        <v>0.8</v>
      </c>
      <c r="C43" s="36"/>
      <c r="D43" s="35" t="s">
        <v>1100</v>
      </c>
      <c r="E43" s="42">
        <v>0.8</v>
      </c>
      <c r="F43" s="36"/>
      <c r="G43" s="35" t="s">
        <v>1101</v>
      </c>
      <c r="H43" s="42">
        <v>0.8</v>
      </c>
      <c r="I43" s="36"/>
      <c r="J43" s="36" t="s">
        <v>1093</v>
      </c>
      <c r="K43" s="37">
        <v>1</v>
      </c>
    </row>
    <row r="44" spans="1:11" x14ac:dyDescent="0.25">
      <c r="A44" s="1" t="s">
        <v>1102</v>
      </c>
      <c r="B44" s="42">
        <v>0.5</v>
      </c>
      <c r="C44" s="24"/>
      <c r="D44" s="26" t="s">
        <v>1103</v>
      </c>
      <c r="E44" s="42">
        <v>0.5</v>
      </c>
      <c r="F44" s="24"/>
      <c r="G44" s="27" t="s">
        <v>1104</v>
      </c>
      <c r="H44" s="42">
        <v>0.5</v>
      </c>
      <c r="I44" s="24"/>
      <c r="J44" s="24" t="s">
        <v>1090</v>
      </c>
      <c r="K44" s="37">
        <v>1</v>
      </c>
    </row>
    <row r="45" spans="1:11" x14ac:dyDescent="0.25">
      <c r="A45" s="1" t="s">
        <v>1105</v>
      </c>
      <c r="B45" s="42">
        <v>0.5</v>
      </c>
      <c r="C45" s="24"/>
      <c r="D45" s="26" t="s">
        <v>1106</v>
      </c>
      <c r="E45" s="42">
        <v>0.5</v>
      </c>
      <c r="F45" s="24"/>
      <c r="G45" s="27" t="s">
        <v>1107</v>
      </c>
      <c r="H45" s="42">
        <v>0.5</v>
      </c>
      <c r="I45" s="24"/>
      <c r="J45" s="24" t="s">
        <v>1090</v>
      </c>
      <c r="K45" s="37">
        <v>1</v>
      </c>
    </row>
    <row r="46" spans="1:11" x14ac:dyDescent="0.25">
      <c r="A46" s="1" t="s">
        <v>1108</v>
      </c>
      <c r="B46" s="42">
        <v>0.6</v>
      </c>
      <c r="C46" s="24"/>
      <c r="D46" s="26" t="s">
        <v>1316</v>
      </c>
      <c r="E46" s="42">
        <v>0.6</v>
      </c>
      <c r="F46" s="24"/>
      <c r="G46" s="27" t="s">
        <v>1109</v>
      </c>
      <c r="H46" s="42">
        <v>0.6</v>
      </c>
      <c r="I46" s="24"/>
      <c r="J46" s="24" t="s">
        <v>1110</v>
      </c>
      <c r="K46" s="37">
        <v>1</v>
      </c>
    </row>
    <row r="47" spans="1:11" x14ac:dyDescent="0.25">
      <c r="A47" s="1" t="s">
        <v>1111</v>
      </c>
      <c r="B47" s="42">
        <v>0.35</v>
      </c>
      <c r="C47" s="24"/>
      <c r="D47" s="26" t="s">
        <v>1112</v>
      </c>
      <c r="E47" s="42">
        <v>0.35</v>
      </c>
      <c r="F47" s="24"/>
      <c r="G47" s="27" t="s">
        <v>1113</v>
      </c>
      <c r="H47" s="42">
        <v>0.35</v>
      </c>
      <c r="I47" s="24"/>
      <c r="J47" s="24" t="s">
        <v>1096</v>
      </c>
      <c r="K47" s="37">
        <v>1</v>
      </c>
    </row>
    <row r="48" spans="1:11" ht="16.5" x14ac:dyDescent="0.3">
      <c r="A48" s="14" t="s">
        <v>90</v>
      </c>
      <c r="B48" s="40"/>
      <c r="C48" s="10" t="s">
        <v>1064</v>
      </c>
      <c r="D48" s="15" t="s">
        <v>91</v>
      </c>
      <c r="E48" s="40"/>
      <c r="F48" s="10" t="s">
        <v>1229</v>
      </c>
      <c r="G48" s="15" t="s">
        <v>92</v>
      </c>
      <c r="H48" s="40"/>
      <c r="I48" s="10" t="s">
        <v>1228</v>
      </c>
      <c r="J48" s="10"/>
      <c r="K48" s="10"/>
    </row>
    <row r="49" spans="1:11" x14ac:dyDescent="0.25">
      <c r="A49" s="1" t="s">
        <v>93</v>
      </c>
      <c r="B49" s="41">
        <v>0.6</v>
      </c>
      <c r="C49" s="24">
        <v>200</v>
      </c>
      <c r="D49" s="1" t="s">
        <v>94</v>
      </c>
      <c r="E49" s="41">
        <v>0.6</v>
      </c>
      <c r="F49" s="24">
        <v>200</v>
      </c>
      <c r="G49" s="1" t="s">
        <v>95</v>
      </c>
      <c r="H49" s="41">
        <v>0.6</v>
      </c>
      <c r="I49" s="24">
        <v>200</v>
      </c>
      <c r="J49" s="24">
        <v>201</v>
      </c>
      <c r="K49" s="25">
        <v>1</v>
      </c>
    </row>
    <row r="50" spans="1:11" x14ac:dyDescent="0.25">
      <c r="A50" s="1" t="s">
        <v>96</v>
      </c>
      <c r="B50" s="41">
        <v>0.45</v>
      </c>
      <c r="C50" s="24">
        <v>201</v>
      </c>
      <c r="D50" s="1" t="s">
        <v>97</v>
      </c>
      <c r="E50" s="41">
        <v>0.45</v>
      </c>
      <c r="F50" s="24">
        <v>201</v>
      </c>
      <c r="G50" s="1" t="s">
        <v>98</v>
      </c>
      <c r="H50" s="41">
        <v>0.45</v>
      </c>
      <c r="I50" s="24">
        <v>201</v>
      </c>
      <c r="J50" s="24">
        <v>201</v>
      </c>
      <c r="K50" s="25">
        <v>1</v>
      </c>
    </row>
    <row r="51" spans="1:11" x14ac:dyDescent="0.25">
      <c r="A51" s="1" t="s">
        <v>99</v>
      </c>
      <c r="B51" s="41">
        <v>0.42</v>
      </c>
      <c r="C51" s="24">
        <v>202</v>
      </c>
      <c r="D51" s="1" t="s">
        <v>100</v>
      </c>
      <c r="E51" s="41">
        <v>0.42</v>
      </c>
      <c r="F51" s="24">
        <v>202</v>
      </c>
      <c r="G51" s="1" t="s">
        <v>101</v>
      </c>
      <c r="H51" s="41">
        <v>0.42</v>
      </c>
      <c r="I51" s="24">
        <v>202</v>
      </c>
      <c r="J51" s="24">
        <v>208</v>
      </c>
      <c r="K51" s="25">
        <v>1</v>
      </c>
    </row>
    <row r="52" spans="1:11" x14ac:dyDescent="0.25">
      <c r="A52" s="1" t="s">
        <v>102</v>
      </c>
      <c r="B52" s="41">
        <v>0.56999999999999995</v>
      </c>
      <c r="C52" s="24">
        <v>203</v>
      </c>
      <c r="D52" s="1" t="s">
        <v>103</v>
      </c>
      <c r="E52" s="41">
        <v>0.56999999999999995</v>
      </c>
      <c r="F52" s="24">
        <v>203</v>
      </c>
      <c r="G52" s="1" t="s">
        <v>104</v>
      </c>
      <c r="H52" s="41">
        <v>0.56999999999999995</v>
      </c>
      <c r="I52" s="24">
        <v>203</v>
      </c>
      <c r="J52" s="24">
        <v>210</v>
      </c>
      <c r="K52" s="25">
        <v>1</v>
      </c>
    </row>
    <row r="53" spans="1:11" x14ac:dyDescent="0.25">
      <c r="A53" s="1" t="s">
        <v>105</v>
      </c>
      <c r="B53" s="41">
        <v>0.54</v>
      </c>
      <c r="C53" s="24">
        <v>204</v>
      </c>
      <c r="D53" s="1" t="s">
        <v>106</v>
      </c>
      <c r="E53" s="41">
        <v>0.54</v>
      </c>
      <c r="F53" s="24">
        <v>204</v>
      </c>
      <c r="G53" s="1" t="s">
        <v>107</v>
      </c>
      <c r="H53" s="41">
        <v>0.54</v>
      </c>
      <c r="I53" s="24">
        <v>204</v>
      </c>
      <c r="J53" s="24">
        <v>204</v>
      </c>
      <c r="K53" s="25">
        <v>1</v>
      </c>
    </row>
    <row r="54" spans="1:11" x14ac:dyDescent="0.25">
      <c r="A54" s="1" t="s">
        <v>108</v>
      </c>
      <c r="B54" s="41">
        <v>0.75</v>
      </c>
      <c r="C54" s="24">
        <v>204</v>
      </c>
      <c r="D54" s="1" t="s">
        <v>109</v>
      </c>
      <c r="E54" s="41">
        <v>0.75</v>
      </c>
      <c r="F54" s="24">
        <v>204</v>
      </c>
      <c r="G54" s="1" t="s">
        <v>110</v>
      </c>
      <c r="H54" s="41">
        <v>0.75</v>
      </c>
      <c r="I54" s="24">
        <v>204</v>
      </c>
      <c r="J54" s="24">
        <v>198</v>
      </c>
      <c r="K54" s="25">
        <v>1</v>
      </c>
    </row>
    <row r="55" spans="1:11" x14ac:dyDescent="0.25">
      <c r="A55" s="1" t="s">
        <v>111</v>
      </c>
      <c r="B55" s="41">
        <v>0.23</v>
      </c>
      <c r="C55" s="24">
        <v>206</v>
      </c>
      <c r="D55" s="1" t="s">
        <v>112</v>
      </c>
      <c r="E55" s="41">
        <v>0.23</v>
      </c>
      <c r="F55" s="24">
        <v>206</v>
      </c>
      <c r="G55" s="1" t="s">
        <v>113</v>
      </c>
      <c r="H55" s="41">
        <v>0.23</v>
      </c>
      <c r="I55" s="24">
        <v>206</v>
      </c>
      <c r="J55" s="24">
        <v>204</v>
      </c>
      <c r="K55" s="25">
        <v>1</v>
      </c>
    </row>
    <row r="56" spans="1:11" x14ac:dyDescent="0.25">
      <c r="A56" s="1" t="s">
        <v>114</v>
      </c>
      <c r="B56" s="41">
        <v>0.46</v>
      </c>
      <c r="C56" s="24">
        <v>208</v>
      </c>
      <c r="D56" s="1" t="s">
        <v>115</v>
      </c>
      <c r="E56" s="41">
        <v>0.46</v>
      </c>
      <c r="F56" s="24">
        <v>208</v>
      </c>
      <c r="G56" s="1" t="s">
        <v>116</v>
      </c>
      <c r="H56" s="41">
        <v>0.46</v>
      </c>
      <c r="I56" s="24">
        <v>208</v>
      </c>
      <c r="J56" s="24">
        <v>211</v>
      </c>
      <c r="K56" s="25">
        <v>1</v>
      </c>
    </row>
    <row r="57" spans="1:11" x14ac:dyDescent="0.25">
      <c r="A57" s="1" t="s">
        <v>117</v>
      </c>
      <c r="B57" s="41">
        <v>0.83</v>
      </c>
      <c r="C57" s="24">
        <v>209</v>
      </c>
      <c r="D57" s="1" t="s">
        <v>118</v>
      </c>
      <c r="E57" s="41">
        <v>0.83</v>
      </c>
      <c r="F57" s="24">
        <v>209</v>
      </c>
      <c r="G57" s="1" t="s">
        <v>119</v>
      </c>
      <c r="H57" s="41">
        <v>0.83</v>
      </c>
      <c r="I57" s="24">
        <v>209</v>
      </c>
      <c r="J57" s="24">
        <v>211</v>
      </c>
      <c r="K57" s="25">
        <v>1</v>
      </c>
    </row>
    <row r="58" spans="1:11" x14ac:dyDescent="0.25">
      <c r="A58" s="1" t="s">
        <v>120</v>
      </c>
      <c r="B58" s="41">
        <v>0.63</v>
      </c>
      <c r="C58" s="24">
        <v>218</v>
      </c>
      <c r="D58" s="1" t="s">
        <v>120</v>
      </c>
      <c r="E58" s="41">
        <v>0.63</v>
      </c>
      <c r="F58" s="24">
        <v>218</v>
      </c>
      <c r="G58" s="1" t="s">
        <v>120</v>
      </c>
      <c r="H58" s="41">
        <v>0.63</v>
      </c>
      <c r="I58" s="24">
        <v>218</v>
      </c>
      <c r="J58" s="24">
        <v>205</v>
      </c>
      <c r="K58" s="25">
        <v>1</v>
      </c>
    </row>
    <row r="59" spans="1:11" x14ac:dyDescent="0.25">
      <c r="A59" s="1" t="s">
        <v>121</v>
      </c>
      <c r="B59" s="41">
        <v>0.66</v>
      </c>
      <c r="C59" s="24">
        <v>223</v>
      </c>
      <c r="D59" s="1" t="s">
        <v>122</v>
      </c>
      <c r="E59" s="41">
        <v>0.66</v>
      </c>
      <c r="F59" s="24">
        <v>223</v>
      </c>
      <c r="G59" s="1" t="s">
        <v>123</v>
      </c>
      <c r="H59" s="41">
        <v>0.66</v>
      </c>
      <c r="I59" s="24">
        <v>223</v>
      </c>
      <c r="J59" s="24">
        <v>201</v>
      </c>
      <c r="K59" s="25">
        <v>1</v>
      </c>
    </row>
    <row r="60" spans="1:11" x14ac:dyDescent="0.25">
      <c r="A60" s="1" t="s">
        <v>124</v>
      </c>
      <c r="B60" s="41">
        <v>0.39</v>
      </c>
      <c r="C60" s="24">
        <v>224</v>
      </c>
      <c r="D60" s="1" t="s">
        <v>125</v>
      </c>
      <c r="E60" s="41">
        <v>0.39</v>
      </c>
      <c r="F60" s="24">
        <v>224</v>
      </c>
      <c r="G60" s="1" t="s">
        <v>126</v>
      </c>
      <c r="H60" s="41">
        <v>0.39</v>
      </c>
      <c r="I60" s="24">
        <v>224</v>
      </c>
      <c r="J60" s="24">
        <v>203</v>
      </c>
      <c r="K60" s="25">
        <v>1</v>
      </c>
    </row>
    <row r="61" spans="1:11" x14ac:dyDescent="0.25">
      <c r="A61" s="1" t="s">
        <v>127</v>
      </c>
      <c r="B61" s="41">
        <v>0.04</v>
      </c>
      <c r="C61" s="24">
        <v>205</v>
      </c>
      <c r="D61" s="1" t="s">
        <v>128</v>
      </c>
      <c r="E61" s="41">
        <v>0.04</v>
      </c>
      <c r="F61" s="24">
        <v>205</v>
      </c>
      <c r="G61" s="26" t="s">
        <v>1114</v>
      </c>
      <c r="H61" s="41">
        <v>0.04</v>
      </c>
      <c r="I61" s="24">
        <v>205</v>
      </c>
      <c r="J61" s="24">
        <v>179</v>
      </c>
      <c r="K61" s="25">
        <v>1</v>
      </c>
    </row>
    <row r="62" spans="1:11" x14ac:dyDescent="0.25">
      <c r="A62" s="1" t="s">
        <v>129</v>
      </c>
      <c r="B62" s="41">
        <v>0.1</v>
      </c>
      <c r="C62" s="24">
        <v>205</v>
      </c>
      <c r="D62" s="1" t="s">
        <v>130</v>
      </c>
      <c r="E62" s="41">
        <v>0.1</v>
      </c>
      <c r="F62" s="24">
        <v>205</v>
      </c>
      <c r="G62" s="26" t="s">
        <v>1115</v>
      </c>
      <c r="H62" s="41">
        <v>0.1</v>
      </c>
      <c r="I62" s="24">
        <v>205</v>
      </c>
      <c r="J62" s="24">
        <v>183</v>
      </c>
      <c r="K62" s="25">
        <v>1</v>
      </c>
    </row>
    <row r="63" spans="1:11" x14ac:dyDescent="0.25">
      <c r="A63" s="1" t="s">
        <v>131</v>
      </c>
      <c r="B63" s="41">
        <v>0.17</v>
      </c>
      <c r="C63" s="24">
        <v>205</v>
      </c>
      <c r="D63" s="1" t="s">
        <v>1317</v>
      </c>
      <c r="E63" s="41">
        <v>0.17</v>
      </c>
      <c r="F63" s="24">
        <v>205</v>
      </c>
      <c r="G63" s="26" t="s">
        <v>1116</v>
      </c>
      <c r="H63" s="41">
        <v>0.17</v>
      </c>
      <c r="I63" s="24">
        <v>205</v>
      </c>
      <c r="J63" s="24">
        <v>179</v>
      </c>
      <c r="K63" s="25">
        <v>1</v>
      </c>
    </row>
    <row r="64" spans="1:11" x14ac:dyDescent="0.25">
      <c r="A64" s="1" t="s">
        <v>132</v>
      </c>
      <c r="B64" s="41">
        <v>0.2</v>
      </c>
      <c r="C64" s="24">
        <v>205</v>
      </c>
      <c r="D64" s="1" t="s">
        <v>133</v>
      </c>
      <c r="E64" s="41">
        <v>0.2</v>
      </c>
      <c r="F64" s="24">
        <v>205</v>
      </c>
      <c r="G64" s="26" t="s">
        <v>1117</v>
      </c>
      <c r="H64" s="41">
        <v>0.2</v>
      </c>
      <c r="I64" s="24">
        <v>205</v>
      </c>
      <c r="J64" s="24">
        <v>183</v>
      </c>
      <c r="K64" s="25">
        <v>1</v>
      </c>
    </row>
    <row r="65" spans="1:11" x14ac:dyDescent="0.25">
      <c r="A65" s="1" t="s">
        <v>134</v>
      </c>
      <c r="B65" s="41">
        <v>0.06</v>
      </c>
      <c r="C65" s="24">
        <v>205</v>
      </c>
      <c r="D65" s="1" t="s">
        <v>135</v>
      </c>
      <c r="E65" s="41">
        <v>0.06</v>
      </c>
      <c r="F65" s="24">
        <v>205</v>
      </c>
      <c r="G65" s="26" t="s">
        <v>1118</v>
      </c>
      <c r="H65" s="41">
        <v>0.06</v>
      </c>
      <c r="I65" s="24">
        <v>205</v>
      </c>
      <c r="J65" s="24">
        <v>184</v>
      </c>
      <c r="K65" s="25">
        <v>1</v>
      </c>
    </row>
    <row r="66" spans="1:11" x14ac:dyDescent="0.25">
      <c r="A66" s="1" t="s">
        <v>136</v>
      </c>
      <c r="B66" s="41">
        <v>0.02</v>
      </c>
      <c r="C66" s="24">
        <v>205</v>
      </c>
      <c r="D66" s="1" t="s">
        <v>137</v>
      </c>
      <c r="E66" s="41">
        <v>0.02</v>
      </c>
      <c r="F66" s="24">
        <v>205</v>
      </c>
      <c r="G66" s="26" t="s">
        <v>1119</v>
      </c>
      <c r="H66" s="41">
        <v>0.02</v>
      </c>
      <c r="I66" s="24">
        <v>205</v>
      </c>
      <c r="J66" s="24">
        <v>179</v>
      </c>
      <c r="K66" s="25">
        <v>1</v>
      </c>
    </row>
    <row r="67" spans="1:11" x14ac:dyDescent="0.25">
      <c r="A67" s="1" t="s">
        <v>138</v>
      </c>
      <c r="B67" s="41">
        <v>0.02</v>
      </c>
      <c r="C67" s="24">
        <v>205</v>
      </c>
      <c r="D67" s="1" t="s">
        <v>139</v>
      </c>
      <c r="E67" s="41">
        <v>0.02</v>
      </c>
      <c r="F67" s="24">
        <v>205</v>
      </c>
      <c r="G67" s="26" t="s">
        <v>1120</v>
      </c>
      <c r="H67" s="41">
        <v>0.02</v>
      </c>
      <c r="I67" s="24">
        <v>205</v>
      </c>
      <c r="J67" s="24">
        <v>179</v>
      </c>
      <c r="K67" s="25">
        <v>1</v>
      </c>
    </row>
    <row r="68" spans="1:11" x14ac:dyDescent="0.25">
      <c r="A68" s="1" t="s">
        <v>1121</v>
      </c>
      <c r="B68" s="41">
        <v>0.24</v>
      </c>
      <c r="C68" s="24">
        <v>208</v>
      </c>
      <c r="D68" s="26" t="s">
        <v>140</v>
      </c>
      <c r="E68" s="41">
        <v>0.24</v>
      </c>
      <c r="F68" s="24">
        <v>208</v>
      </c>
      <c r="G68" s="26" t="s">
        <v>141</v>
      </c>
      <c r="H68" s="41">
        <v>0.24</v>
      </c>
      <c r="I68" s="24">
        <v>208</v>
      </c>
      <c r="J68" s="24">
        <v>207</v>
      </c>
      <c r="K68" s="25">
        <v>1</v>
      </c>
    </row>
    <row r="69" spans="1:11" x14ac:dyDescent="0.25">
      <c r="A69" s="1" t="s">
        <v>142</v>
      </c>
      <c r="B69" s="41">
        <v>0.28000000000000003</v>
      </c>
      <c r="C69" s="24">
        <v>208</v>
      </c>
      <c r="D69" s="26" t="s">
        <v>143</v>
      </c>
      <c r="E69" s="41">
        <v>0.28000000000000003</v>
      </c>
      <c r="F69" s="24">
        <v>208</v>
      </c>
      <c r="G69" s="26" t="s">
        <v>144</v>
      </c>
      <c r="H69" s="41">
        <v>0.28000000000000003</v>
      </c>
      <c r="I69" s="24">
        <v>208</v>
      </c>
      <c r="J69" s="24">
        <v>203</v>
      </c>
      <c r="K69" s="25">
        <v>1</v>
      </c>
    </row>
    <row r="70" spans="1:11" x14ac:dyDescent="0.25">
      <c r="A70" s="1" t="s">
        <v>145</v>
      </c>
      <c r="B70" s="41">
        <v>0.45</v>
      </c>
      <c r="C70" s="24">
        <v>208</v>
      </c>
      <c r="D70" s="26" t="s">
        <v>146</v>
      </c>
      <c r="E70" s="41">
        <v>0.45</v>
      </c>
      <c r="F70" s="24">
        <v>208</v>
      </c>
      <c r="G70" s="26" t="s">
        <v>147</v>
      </c>
      <c r="H70" s="41">
        <v>0.45</v>
      </c>
      <c r="I70" s="24">
        <v>208</v>
      </c>
      <c r="J70" s="24">
        <v>208</v>
      </c>
      <c r="K70" s="25">
        <v>1</v>
      </c>
    </row>
    <row r="71" spans="1:11" x14ac:dyDescent="0.25">
      <c r="A71" s="1" t="s">
        <v>1122</v>
      </c>
      <c r="B71" s="41">
        <v>0.26</v>
      </c>
      <c r="C71" s="24">
        <v>208</v>
      </c>
      <c r="D71" s="26" t="s">
        <v>148</v>
      </c>
      <c r="E71" s="41">
        <v>0.26</v>
      </c>
      <c r="F71" s="24">
        <v>208</v>
      </c>
      <c r="G71" s="26" t="s">
        <v>149</v>
      </c>
      <c r="H71" s="41">
        <v>0.26</v>
      </c>
      <c r="I71" s="24">
        <v>208</v>
      </c>
      <c r="J71" s="24">
        <v>203</v>
      </c>
      <c r="K71" s="25">
        <v>1</v>
      </c>
    </row>
    <row r="72" spans="1:11" x14ac:dyDescent="0.25">
      <c r="A72" s="1" t="s">
        <v>150</v>
      </c>
      <c r="B72" s="41">
        <v>1.03</v>
      </c>
      <c r="C72" s="24">
        <v>208</v>
      </c>
      <c r="D72" s="1" t="s">
        <v>151</v>
      </c>
      <c r="E72" s="41">
        <v>1.03</v>
      </c>
      <c r="F72" s="24">
        <v>208</v>
      </c>
      <c r="G72" s="26" t="s">
        <v>152</v>
      </c>
      <c r="H72" s="41">
        <v>1.03</v>
      </c>
      <c r="I72" s="24">
        <v>208</v>
      </c>
      <c r="J72" s="24">
        <v>203</v>
      </c>
      <c r="K72" s="25">
        <v>1</v>
      </c>
    </row>
    <row r="73" spans="1:11" x14ac:dyDescent="0.25">
      <c r="A73" s="1" t="s">
        <v>153</v>
      </c>
      <c r="B73" s="41">
        <v>0.16</v>
      </c>
      <c r="C73" s="24">
        <v>208</v>
      </c>
      <c r="D73" s="1" t="s">
        <v>154</v>
      </c>
      <c r="E73" s="41">
        <v>0.16</v>
      </c>
      <c r="F73" s="24">
        <v>208</v>
      </c>
      <c r="G73" s="26" t="s">
        <v>155</v>
      </c>
      <c r="H73" s="41">
        <v>0.16</v>
      </c>
      <c r="I73" s="24">
        <v>208</v>
      </c>
      <c r="J73" s="24">
        <v>208</v>
      </c>
      <c r="K73" s="25">
        <v>1</v>
      </c>
    </row>
    <row r="74" spans="1:11" x14ac:dyDescent="0.25">
      <c r="A74" s="1" t="s">
        <v>156</v>
      </c>
      <c r="B74" s="41">
        <v>0.4</v>
      </c>
      <c r="C74" s="24">
        <v>208</v>
      </c>
      <c r="D74" s="1" t="s">
        <v>157</v>
      </c>
      <c r="E74" s="41">
        <v>0.4</v>
      </c>
      <c r="F74" s="24">
        <v>208</v>
      </c>
      <c r="G74" s="26" t="s">
        <v>158</v>
      </c>
      <c r="H74" s="41">
        <v>0.4</v>
      </c>
      <c r="I74" s="24">
        <v>208</v>
      </c>
      <c r="J74" s="24">
        <v>208</v>
      </c>
      <c r="K74" s="25">
        <v>1</v>
      </c>
    </row>
    <row r="75" spans="1:11" ht="16.5" x14ac:dyDescent="0.3">
      <c r="A75" s="14" t="s">
        <v>90</v>
      </c>
      <c r="B75" s="40"/>
      <c r="C75" s="10" t="s">
        <v>1064</v>
      </c>
      <c r="D75" s="15" t="s">
        <v>91</v>
      </c>
      <c r="E75" s="40"/>
      <c r="F75" s="10" t="s">
        <v>1229</v>
      </c>
      <c r="G75" s="15" t="s">
        <v>92</v>
      </c>
      <c r="H75" s="40"/>
      <c r="I75" s="10" t="s">
        <v>1228</v>
      </c>
      <c r="J75" s="10"/>
      <c r="K75" s="10"/>
    </row>
    <row r="76" spans="1:11" x14ac:dyDescent="0.25">
      <c r="A76" s="1" t="s">
        <v>159</v>
      </c>
      <c r="B76" s="41">
        <v>0.2</v>
      </c>
      <c r="C76" s="24">
        <v>212</v>
      </c>
      <c r="D76" s="1" t="s">
        <v>1318</v>
      </c>
      <c r="E76" s="41">
        <v>0.2</v>
      </c>
      <c r="F76" s="24">
        <v>212</v>
      </c>
      <c r="G76" s="26" t="s">
        <v>160</v>
      </c>
      <c r="H76" s="41">
        <v>0.2</v>
      </c>
      <c r="I76" s="24">
        <v>212</v>
      </c>
      <c r="J76" s="24">
        <v>201</v>
      </c>
      <c r="K76" s="25">
        <v>1</v>
      </c>
    </row>
    <row r="77" spans="1:11" x14ac:dyDescent="0.25">
      <c r="A77" s="1" t="s">
        <v>161</v>
      </c>
      <c r="B77" s="41">
        <v>0.21</v>
      </c>
      <c r="C77" s="24">
        <v>212</v>
      </c>
      <c r="D77" s="1" t="s">
        <v>162</v>
      </c>
      <c r="E77" s="41">
        <v>0.21</v>
      </c>
      <c r="F77" s="24">
        <v>212</v>
      </c>
      <c r="G77" s="26" t="s">
        <v>163</v>
      </c>
      <c r="H77" s="41">
        <v>0.21</v>
      </c>
      <c r="I77" s="24">
        <v>212</v>
      </c>
      <c r="J77" s="24">
        <v>201</v>
      </c>
      <c r="K77" s="25">
        <v>1</v>
      </c>
    </row>
    <row r="78" spans="1:11" x14ac:dyDescent="0.25">
      <c r="A78" s="1" t="s">
        <v>164</v>
      </c>
      <c r="B78" s="41">
        <v>0.3</v>
      </c>
      <c r="C78" s="24">
        <v>212</v>
      </c>
      <c r="D78" s="1" t="s">
        <v>165</v>
      </c>
      <c r="E78" s="41">
        <v>0.3</v>
      </c>
      <c r="F78" s="24">
        <v>212</v>
      </c>
      <c r="G78" s="26" t="s">
        <v>166</v>
      </c>
      <c r="H78" s="41">
        <v>0.3</v>
      </c>
      <c r="I78" s="24">
        <v>212</v>
      </c>
      <c r="J78" s="24">
        <v>199</v>
      </c>
      <c r="K78" s="25">
        <v>1</v>
      </c>
    </row>
    <row r="79" spans="1:11" x14ac:dyDescent="0.25">
      <c r="A79" s="1" t="s">
        <v>167</v>
      </c>
      <c r="B79" s="41">
        <v>0.5</v>
      </c>
      <c r="C79" s="24">
        <v>222</v>
      </c>
      <c r="D79" s="1" t="s">
        <v>168</v>
      </c>
      <c r="E79" s="41">
        <v>0.5</v>
      </c>
      <c r="F79" s="24">
        <v>222</v>
      </c>
      <c r="G79" s="27" t="s">
        <v>169</v>
      </c>
      <c r="H79" s="41">
        <v>0.5</v>
      </c>
      <c r="I79" s="24">
        <v>222</v>
      </c>
      <c r="J79" s="24">
        <v>211</v>
      </c>
      <c r="K79" s="25">
        <v>1</v>
      </c>
    </row>
    <row r="80" spans="1:11" x14ac:dyDescent="0.25">
      <c r="A80" s="1" t="s">
        <v>170</v>
      </c>
      <c r="B80" s="41">
        <v>0.34</v>
      </c>
      <c r="C80" s="24">
        <v>222</v>
      </c>
      <c r="D80" s="1" t="s">
        <v>171</v>
      </c>
      <c r="E80" s="41">
        <v>0.34</v>
      </c>
      <c r="F80" s="24">
        <v>222</v>
      </c>
      <c r="G80" s="27" t="s">
        <v>172</v>
      </c>
      <c r="H80" s="41">
        <v>0.34</v>
      </c>
      <c r="I80" s="24">
        <v>222</v>
      </c>
      <c r="J80" s="24">
        <v>211</v>
      </c>
      <c r="K80" s="25">
        <v>1</v>
      </c>
    </row>
    <row r="81" spans="1:11" x14ac:dyDescent="0.25">
      <c r="A81" s="1" t="s">
        <v>173</v>
      </c>
      <c r="B81" s="41">
        <v>0.43</v>
      </c>
      <c r="C81" s="24">
        <v>222</v>
      </c>
      <c r="D81" s="1" t="s">
        <v>174</v>
      </c>
      <c r="E81" s="41">
        <v>0.43</v>
      </c>
      <c r="F81" s="24">
        <v>222</v>
      </c>
      <c r="G81" s="27" t="s">
        <v>175</v>
      </c>
      <c r="H81" s="41">
        <v>0.43</v>
      </c>
      <c r="I81" s="24">
        <v>222</v>
      </c>
      <c r="J81" s="24">
        <v>217</v>
      </c>
      <c r="K81" s="25">
        <v>1</v>
      </c>
    </row>
    <row r="82" spans="1:11" x14ac:dyDescent="0.25">
      <c r="A82" s="1" t="s">
        <v>176</v>
      </c>
      <c r="B82" s="41">
        <v>0.3</v>
      </c>
      <c r="C82" s="24">
        <v>222</v>
      </c>
      <c r="D82" s="1" t="s">
        <v>177</v>
      </c>
      <c r="E82" s="41">
        <v>0.3</v>
      </c>
      <c r="F82" s="24">
        <v>222</v>
      </c>
      <c r="G82" s="27" t="s">
        <v>178</v>
      </c>
      <c r="H82" s="41">
        <v>0.3</v>
      </c>
      <c r="I82" s="24">
        <v>222</v>
      </c>
      <c r="J82" s="24">
        <v>202</v>
      </c>
      <c r="K82" s="25">
        <v>1</v>
      </c>
    </row>
    <row r="83" spans="1:11" x14ac:dyDescent="0.25">
      <c r="A83" s="1" t="s">
        <v>179</v>
      </c>
      <c r="B83" s="41">
        <v>0.31</v>
      </c>
      <c r="C83" s="24">
        <v>213</v>
      </c>
      <c r="D83" s="26" t="s">
        <v>1319</v>
      </c>
      <c r="E83" s="41">
        <v>0.31</v>
      </c>
      <c r="F83" s="24">
        <v>213</v>
      </c>
      <c r="G83" s="27" t="s">
        <v>180</v>
      </c>
      <c r="H83" s="41">
        <v>0.31</v>
      </c>
      <c r="I83" s="24">
        <v>213</v>
      </c>
      <c r="J83" s="24">
        <v>219</v>
      </c>
      <c r="K83" s="25">
        <v>1</v>
      </c>
    </row>
    <row r="84" spans="1:11" x14ac:dyDescent="0.25">
      <c r="A84" s="1" t="s">
        <v>181</v>
      </c>
      <c r="B84" s="41">
        <v>0.21</v>
      </c>
      <c r="C84" s="24">
        <v>213</v>
      </c>
      <c r="D84" s="26" t="s">
        <v>182</v>
      </c>
      <c r="E84" s="41">
        <v>0.21</v>
      </c>
      <c r="F84" s="24">
        <v>213</v>
      </c>
      <c r="G84" s="27" t="s">
        <v>183</v>
      </c>
      <c r="H84" s="41">
        <v>0.21</v>
      </c>
      <c r="I84" s="24">
        <v>213</v>
      </c>
      <c r="J84" s="24">
        <v>215</v>
      </c>
      <c r="K84" s="25">
        <v>1</v>
      </c>
    </row>
    <row r="85" spans="1:11" x14ac:dyDescent="0.25">
      <c r="A85" s="1" t="s">
        <v>184</v>
      </c>
      <c r="B85" s="41">
        <v>0.2</v>
      </c>
      <c r="C85" s="24">
        <v>213</v>
      </c>
      <c r="D85" s="26" t="s">
        <v>185</v>
      </c>
      <c r="E85" s="41">
        <v>0.2</v>
      </c>
      <c r="F85" s="24">
        <v>213</v>
      </c>
      <c r="G85" s="27" t="s">
        <v>186</v>
      </c>
      <c r="H85" s="41">
        <v>0.2</v>
      </c>
      <c r="I85" s="24">
        <v>213</v>
      </c>
      <c r="J85" s="24">
        <v>210</v>
      </c>
      <c r="K85" s="25">
        <v>1</v>
      </c>
    </row>
    <row r="86" spans="1:11" x14ac:dyDescent="0.25">
      <c r="A86" s="1" t="s">
        <v>187</v>
      </c>
      <c r="B86" s="41">
        <v>0.44</v>
      </c>
      <c r="C86" s="24">
        <v>213</v>
      </c>
      <c r="D86" s="26" t="s">
        <v>1320</v>
      </c>
      <c r="E86" s="41">
        <v>0.44</v>
      </c>
      <c r="F86" s="24">
        <v>213</v>
      </c>
      <c r="G86" s="27" t="s">
        <v>188</v>
      </c>
      <c r="H86" s="41">
        <v>0.44</v>
      </c>
      <c r="I86" s="24">
        <v>213</v>
      </c>
      <c r="J86" s="24">
        <v>217</v>
      </c>
      <c r="K86" s="25">
        <v>1</v>
      </c>
    </row>
    <row r="87" spans="1:11" x14ac:dyDescent="0.25">
      <c r="A87" s="1" t="s">
        <v>189</v>
      </c>
      <c r="B87" s="41">
        <v>0.24</v>
      </c>
      <c r="C87" s="24">
        <v>213</v>
      </c>
      <c r="D87" s="1" t="s">
        <v>190</v>
      </c>
      <c r="E87" s="41">
        <v>0.24</v>
      </c>
      <c r="F87" s="24">
        <v>213</v>
      </c>
      <c r="G87" s="26" t="s">
        <v>191</v>
      </c>
      <c r="H87" s="41">
        <v>0.24</v>
      </c>
      <c r="I87" s="24">
        <v>213</v>
      </c>
      <c r="J87" s="24">
        <v>215</v>
      </c>
      <c r="K87" s="25">
        <v>1</v>
      </c>
    </row>
    <row r="88" spans="1:11" x14ac:dyDescent="0.25">
      <c r="A88" s="1" t="s">
        <v>192</v>
      </c>
      <c r="B88" s="41">
        <v>0.47</v>
      </c>
      <c r="C88" s="24">
        <v>219</v>
      </c>
      <c r="D88" s="1" t="s">
        <v>193</v>
      </c>
      <c r="E88" s="41">
        <v>0.47</v>
      </c>
      <c r="F88" s="24">
        <v>219</v>
      </c>
      <c r="G88" s="26" t="s">
        <v>194</v>
      </c>
      <c r="H88" s="41">
        <v>0.47</v>
      </c>
      <c r="I88" s="24">
        <v>219</v>
      </c>
      <c r="J88" s="24">
        <v>201</v>
      </c>
      <c r="K88" s="25">
        <v>1</v>
      </c>
    </row>
    <row r="89" spans="1:11" x14ac:dyDescent="0.25">
      <c r="A89" s="1" t="s">
        <v>195</v>
      </c>
      <c r="B89" s="41">
        <v>0.43</v>
      </c>
      <c r="C89" s="24">
        <v>219</v>
      </c>
      <c r="D89" s="1" t="s">
        <v>1321</v>
      </c>
      <c r="E89" s="41">
        <v>0.43</v>
      </c>
      <c r="F89" s="24">
        <v>219</v>
      </c>
      <c r="G89" s="26" t="s">
        <v>196</v>
      </c>
      <c r="H89" s="41">
        <v>0.43</v>
      </c>
      <c r="I89" s="24">
        <v>219</v>
      </c>
      <c r="J89" s="24">
        <v>215</v>
      </c>
      <c r="K89" s="25">
        <v>1</v>
      </c>
    </row>
    <row r="90" spans="1:11" x14ac:dyDescent="0.25">
      <c r="A90" s="1" t="s">
        <v>197</v>
      </c>
      <c r="B90" s="41">
        <v>0.39</v>
      </c>
      <c r="C90" s="24">
        <v>219</v>
      </c>
      <c r="D90" s="1" t="s">
        <v>1322</v>
      </c>
      <c r="E90" s="41">
        <v>0.39</v>
      </c>
      <c r="F90" s="24">
        <v>219</v>
      </c>
      <c r="G90" s="26" t="s">
        <v>198</v>
      </c>
      <c r="H90" s="41">
        <v>0.39</v>
      </c>
      <c r="I90" s="24">
        <v>219</v>
      </c>
      <c r="J90" s="24">
        <v>215</v>
      </c>
      <c r="K90" s="25">
        <v>1</v>
      </c>
    </row>
    <row r="91" spans="1:11" x14ac:dyDescent="0.25">
      <c r="A91" s="1" t="s">
        <v>199</v>
      </c>
      <c r="B91" s="41">
        <v>0.37</v>
      </c>
      <c r="C91" s="24">
        <v>219</v>
      </c>
      <c r="D91" s="1" t="s">
        <v>200</v>
      </c>
      <c r="E91" s="41">
        <v>0.37</v>
      </c>
      <c r="F91" s="24">
        <v>219</v>
      </c>
      <c r="G91" s="26" t="s">
        <v>201</v>
      </c>
      <c r="H91" s="41">
        <v>0.37</v>
      </c>
      <c r="I91" s="24">
        <v>219</v>
      </c>
      <c r="J91" s="24">
        <v>193</v>
      </c>
      <c r="K91" s="25">
        <v>1</v>
      </c>
    </row>
    <row r="92" spans="1:11" x14ac:dyDescent="0.25">
      <c r="A92" s="1" t="s">
        <v>202</v>
      </c>
      <c r="B92" s="41">
        <v>0.39</v>
      </c>
      <c r="C92" s="24">
        <v>219</v>
      </c>
      <c r="D92" s="1" t="s">
        <v>203</v>
      </c>
      <c r="E92" s="41">
        <v>0.39</v>
      </c>
      <c r="F92" s="24">
        <v>219</v>
      </c>
      <c r="G92" s="26" t="s">
        <v>204</v>
      </c>
      <c r="H92" s="41">
        <v>0.39</v>
      </c>
      <c r="I92" s="24">
        <v>219</v>
      </c>
      <c r="J92" s="24">
        <v>202</v>
      </c>
      <c r="K92" s="25">
        <v>1</v>
      </c>
    </row>
    <row r="93" spans="1:11" x14ac:dyDescent="0.25">
      <c r="A93" s="1" t="s">
        <v>205</v>
      </c>
      <c r="B93" s="41">
        <v>0.38</v>
      </c>
      <c r="C93" s="24">
        <v>219</v>
      </c>
      <c r="D93" s="1" t="s">
        <v>206</v>
      </c>
      <c r="E93" s="41">
        <v>0.38</v>
      </c>
      <c r="F93" s="24">
        <v>219</v>
      </c>
      <c r="G93" s="26" t="s">
        <v>207</v>
      </c>
      <c r="H93" s="41">
        <v>0.38</v>
      </c>
      <c r="I93" s="24">
        <v>219</v>
      </c>
      <c r="J93" s="24">
        <v>215</v>
      </c>
      <c r="K93" s="25">
        <v>1</v>
      </c>
    </row>
    <row r="94" spans="1:11" x14ac:dyDescent="0.25">
      <c r="A94" s="1" t="s">
        <v>208</v>
      </c>
      <c r="B94" s="41">
        <v>0.31</v>
      </c>
      <c r="C94" s="24">
        <v>219</v>
      </c>
      <c r="D94" s="1" t="s">
        <v>209</v>
      </c>
      <c r="E94" s="41">
        <v>0.31</v>
      </c>
      <c r="F94" s="24">
        <v>219</v>
      </c>
      <c r="G94" s="26" t="s">
        <v>210</v>
      </c>
      <c r="H94" s="41">
        <v>0.31</v>
      </c>
      <c r="I94" s="24">
        <v>219</v>
      </c>
      <c r="J94" s="24">
        <v>202</v>
      </c>
      <c r="K94" s="25">
        <v>1</v>
      </c>
    </row>
    <row r="95" spans="1:11" x14ac:dyDescent="0.25">
      <c r="A95" s="1" t="s">
        <v>211</v>
      </c>
      <c r="B95" s="41">
        <v>0.47</v>
      </c>
      <c r="C95" s="24">
        <v>219</v>
      </c>
      <c r="D95" s="1" t="s">
        <v>212</v>
      </c>
      <c r="E95" s="41">
        <v>0.47</v>
      </c>
      <c r="F95" s="24">
        <v>219</v>
      </c>
      <c r="G95" s="26" t="s">
        <v>213</v>
      </c>
      <c r="H95" s="41">
        <v>0.47</v>
      </c>
      <c r="I95" s="24">
        <v>219</v>
      </c>
      <c r="J95" s="24">
        <v>215</v>
      </c>
      <c r="K95" s="25">
        <v>1</v>
      </c>
    </row>
    <row r="96" spans="1:11" x14ac:dyDescent="0.25">
      <c r="A96" s="1" t="s">
        <v>214</v>
      </c>
      <c r="B96" s="41">
        <v>0.49</v>
      </c>
      <c r="C96" s="24">
        <v>219</v>
      </c>
      <c r="D96" s="1" t="s">
        <v>215</v>
      </c>
      <c r="E96" s="41">
        <v>0.49</v>
      </c>
      <c r="F96" s="24">
        <v>219</v>
      </c>
      <c r="G96" s="26" t="s">
        <v>216</v>
      </c>
      <c r="H96" s="41">
        <v>0.49</v>
      </c>
      <c r="I96" s="24">
        <v>219</v>
      </c>
      <c r="J96" s="24">
        <v>215</v>
      </c>
      <c r="K96" s="25">
        <v>1</v>
      </c>
    </row>
    <row r="97" spans="1:11" x14ac:dyDescent="0.25">
      <c r="A97" s="1" t="s">
        <v>217</v>
      </c>
      <c r="B97" s="41">
        <v>0.32</v>
      </c>
      <c r="C97" s="24">
        <v>219</v>
      </c>
      <c r="D97" s="1" t="s">
        <v>218</v>
      </c>
      <c r="E97" s="41">
        <v>0.32</v>
      </c>
      <c r="F97" s="24">
        <v>219</v>
      </c>
      <c r="G97" s="26" t="s">
        <v>219</v>
      </c>
      <c r="H97" s="41">
        <v>0.32</v>
      </c>
      <c r="I97" s="24">
        <v>219</v>
      </c>
      <c r="J97" s="24">
        <v>214</v>
      </c>
      <c r="K97" s="25">
        <v>1</v>
      </c>
    </row>
    <row r="98" spans="1:11" x14ac:dyDescent="0.25">
      <c r="A98" s="1" t="s">
        <v>220</v>
      </c>
      <c r="B98" s="41">
        <v>0.19</v>
      </c>
      <c r="C98" s="24">
        <v>219</v>
      </c>
      <c r="D98" s="1" t="s">
        <v>221</v>
      </c>
      <c r="E98" s="41">
        <v>0.19</v>
      </c>
      <c r="F98" s="24">
        <v>219</v>
      </c>
      <c r="G98" s="26" t="s">
        <v>222</v>
      </c>
      <c r="H98" s="41">
        <v>0.19</v>
      </c>
      <c r="I98" s="24">
        <v>219</v>
      </c>
      <c r="J98" s="24">
        <v>214</v>
      </c>
      <c r="K98" s="25">
        <v>1</v>
      </c>
    </row>
    <row r="99" spans="1:11" x14ac:dyDescent="0.25">
      <c r="A99" s="1" t="s">
        <v>223</v>
      </c>
      <c r="B99" s="41">
        <v>0.9</v>
      </c>
      <c r="C99" s="24">
        <v>219</v>
      </c>
      <c r="D99" s="1" t="s">
        <v>224</v>
      </c>
      <c r="E99" s="41">
        <v>0.9</v>
      </c>
      <c r="F99" s="24">
        <v>219</v>
      </c>
      <c r="G99" s="26" t="s">
        <v>225</v>
      </c>
      <c r="H99" s="41">
        <v>0.9</v>
      </c>
      <c r="I99" s="24">
        <v>219</v>
      </c>
      <c r="J99" s="24">
        <v>214</v>
      </c>
      <c r="K99" s="25">
        <v>1</v>
      </c>
    </row>
    <row r="100" spans="1:11" x14ac:dyDescent="0.25">
      <c r="A100" s="1" t="s">
        <v>226</v>
      </c>
      <c r="B100" s="41">
        <v>0.43</v>
      </c>
      <c r="C100" s="24">
        <v>219</v>
      </c>
      <c r="D100" s="1" t="s">
        <v>227</v>
      </c>
      <c r="E100" s="41">
        <v>0.43</v>
      </c>
      <c r="F100" s="24">
        <v>219</v>
      </c>
      <c r="G100" s="26" t="s">
        <v>228</v>
      </c>
      <c r="H100" s="41">
        <v>0.43</v>
      </c>
      <c r="I100" s="24">
        <v>219</v>
      </c>
      <c r="J100" s="24">
        <v>193</v>
      </c>
      <c r="K100" s="25">
        <v>1</v>
      </c>
    </row>
    <row r="101" spans="1:11" x14ac:dyDescent="0.25">
      <c r="A101" s="1" t="s">
        <v>229</v>
      </c>
      <c r="B101" s="41">
        <v>0.52</v>
      </c>
      <c r="C101" s="24">
        <v>210</v>
      </c>
      <c r="D101" s="1" t="s">
        <v>229</v>
      </c>
      <c r="E101" s="41">
        <v>0.52</v>
      </c>
      <c r="F101" s="24">
        <v>210</v>
      </c>
      <c r="G101" s="1" t="s">
        <v>229</v>
      </c>
      <c r="H101" s="41">
        <v>0.52</v>
      </c>
      <c r="I101" s="24">
        <v>210</v>
      </c>
      <c r="J101" s="24">
        <v>201</v>
      </c>
      <c r="K101" s="25">
        <v>1</v>
      </c>
    </row>
    <row r="102" spans="1:11" x14ac:dyDescent="0.25">
      <c r="A102" s="1" t="s">
        <v>230</v>
      </c>
      <c r="B102" s="41">
        <v>0.37</v>
      </c>
      <c r="C102" s="24">
        <v>215</v>
      </c>
      <c r="D102" s="1" t="s">
        <v>1323</v>
      </c>
      <c r="E102" s="41">
        <v>0.37</v>
      </c>
      <c r="F102" s="24">
        <v>215</v>
      </c>
      <c r="G102" s="1" t="s">
        <v>231</v>
      </c>
      <c r="H102" s="41">
        <v>0.37</v>
      </c>
      <c r="I102" s="24">
        <v>215</v>
      </c>
      <c r="J102" s="24">
        <v>203</v>
      </c>
      <c r="K102" s="25">
        <v>1</v>
      </c>
    </row>
    <row r="103" spans="1:11" x14ac:dyDescent="0.25">
      <c r="A103" s="1" t="s">
        <v>232</v>
      </c>
      <c r="B103" s="41">
        <v>0.99</v>
      </c>
      <c r="C103" s="24">
        <v>217</v>
      </c>
      <c r="D103" s="1" t="s">
        <v>1324</v>
      </c>
      <c r="E103" s="41">
        <v>0.99</v>
      </c>
      <c r="F103" s="24">
        <v>217</v>
      </c>
      <c r="G103" s="1" t="s">
        <v>233</v>
      </c>
      <c r="H103" s="41">
        <v>0.99</v>
      </c>
      <c r="I103" s="24">
        <v>217</v>
      </c>
      <c r="J103" s="24">
        <v>205</v>
      </c>
      <c r="K103" s="25">
        <v>1</v>
      </c>
    </row>
    <row r="104" spans="1:11" ht="16.5" x14ac:dyDescent="0.25">
      <c r="A104" s="9" t="s">
        <v>234</v>
      </c>
      <c r="B104" s="40"/>
      <c r="C104" s="10" t="s">
        <v>1064</v>
      </c>
      <c r="D104" s="9" t="s">
        <v>235</v>
      </c>
      <c r="E104" s="40"/>
      <c r="F104" s="10" t="s">
        <v>1229</v>
      </c>
      <c r="G104" s="9" t="s">
        <v>236</v>
      </c>
      <c r="H104" s="40"/>
      <c r="I104" s="10" t="s">
        <v>1228</v>
      </c>
      <c r="J104" s="10"/>
      <c r="K104" s="10"/>
    </row>
    <row r="105" spans="1:11" x14ac:dyDescent="0.25">
      <c r="A105" s="1" t="s">
        <v>237</v>
      </c>
      <c r="B105" s="41">
        <v>0.72</v>
      </c>
      <c r="C105" s="24">
        <v>306</v>
      </c>
      <c r="D105" s="1" t="s">
        <v>238</v>
      </c>
      <c r="E105" s="41">
        <v>0.72</v>
      </c>
      <c r="F105" s="24">
        <v>306</v>
      </c>
      <c r="G105" s="1" t="s">
        <v>239</v>
      </c>
      <c r="H105" s="41">
        <v>0.72</v>
      </c>
      <c r="I105" s="24">
        <v>306</v>
      </c>
      <c r="J105" s="24">
        <v>111</v>
      </c>
      <c r="K105" s="25">
        <v>1</v>
      </c>
    </row>
    <row r="106" spans="1:11" x14ac:dyDescent="0.25">
      <c r="A106" s="1" t="s">
        <v>240</v>
      </c>
      <c r="B106" s="41">
        <v>0.16</v>
      </c>
      <c r="C106" s="24">
        <v>311</v>
      </c>
      <c r="D106" s="1" t="s">
        <v>1325</v>
      </c>
      <c r="E106" s="41">
        <v>0.16</v>
      </c>
      <c r="F106" s="24">
        <v>311</v>
      </c>
      <c r="G106" s="1" t="s">
        <v>241</v>
      </c>
      <c r="H106" s="41">
        <v>0.16</v>
      </c>
      <c r="I106" s="24">
        <v>311</v>
      </c>
      <c r="J106" s="24">
        <v>77</v>
      </c>
      <c r="K106" s="25">
        <v>1</v>
      </c>
    </row>
    <row r="107" spans="1:11" x14ac:dyDescent="0.25">
      <c r="A107" s="1" t="s">
        <v>242</v>
      </c>
      <c r="B107" s="41">
        <v>0.28999999999999998</v>
      </c>
      <c r="C107" s="24">
        <v>311</v>
      </c>
      <c r="D107" s="1" t="s">
        <v>1326</v>
      </c>
      <c r="E107" s="41">
        <v>0.28999999999999998</v>
      </c>
      <c r="F107" s="24">
        <v>311</v>
      </c>
      <c r="G107" s="1" t="s">
        <v>243</v>
      </c>
      <c r="H107" s="41">
        <v>0.28999999999999998</v>
      </c>
      <c r="I107" s="24">
        <v>311</v>
      </c>
      <c r="J107" s="24">
        <v>77</v>
      </c>
      <c r="K107" s="25">
        <v>1</v>
      </c>
    </row>
    <row r="108" spans="1:11" x14ac:dyDescent="0.25">
      <c r="A108" s="1" t="s">
        <v>244</v>
      </c>
      <c r="B108" s="41">
        <v>0.23</v>
      </c>
      <c r="C108" s="24">
        <v>311</v>
      </c>
      <c r="D108" s="1" t="s">
        <v>1327</v>
      </c>
      <c r="E108" s="41">
        <v>0.23</v>
      </c>
      <c r="F108" s="24">
        <v>311</v>
      </c>
      <c r="G108" s="1" t="s">
        <v>245</v>
      </c>
      <c r="H108" s="41">
        <v>0.23</v>
      </c>
      <c r="I108" s="24">
        <v>311</v>
      </c>
      <c r="J108" s="24">
        <v>81</v>
      </c>
      <c r="K108" s="25">
        <v>1</v>
      </c>
    </row>
    <row r="109" spans="1:11" x14ac:dyDescent="0.25">
      <c r="A109" s="1" t="s">
        <v>246</v>
      </c>
      <c r="B109" s="41">
        <v>0.65</v>
      </c>
      <c r="C109" s="24">
        <v>311</v>
      </c>
      <c r="D109" s="1" t="s">
        <v>1328</v>
      </c>
      <c r="E109" s="41">
        <v>0.65</v>
      </c>
      <c r="F109" s="24">
        <v>311</v>
      </c>
      <c r="G109" s="1" t="s">
        <v>247</v>
      </c>
      <c r="H109" s="41">
        <v>0.65</v>
      </c>
      <c r="I109" s="24">
        <v>311</v>
      </c>
      <c r="J109" s="24">
        <v>79</v>
      </c>
      <c r="K109" s="25">
        <v>1</v>
      </c>
    </row>
    <row r="110" spans="1:11" x14ac:dyDescent="0.25">
      <c r="A110" s="1" t="s">
        <v>248</v>
      </c>
      <c r="B110" s="41">
        <v>0.3</v>
      </c>
      <c r="C110" s="24">
        <v>311</v>
      </c>
      <c r="D110" s="1" t="s">
        <v>1329</v>
      </c>
      <c r="E110" s="41">
        <v>0.3</v>
      </c>
      <c r="F110" s="24">
        <v>311</v>
      </c>
      <c r="G110" s="1" t="s">
        <v>249</v>
      </c>
      <c r="H110" s="41">
        <v>0.3</v>
      </c>
      <c r="I110" s="24">
        <v>311</v>
      </c>
      <c r="J110" s="24">
        <v>80</v>
      </c>
      <c r="K110" s="25">
        <v>1</v>
      </c>
    </row>
    <row r="111" spans="1:11" x14ac:dyDescent="0.25">
      <c r="A111" s="1" t="s">
        <v>250</v>
      </c>
      <c r="B111" s="41">
        <v>0.68</v>
      </c>
      <c r="C111" s="24">
        <v>311</v>
      </c>
      <c r="D111" s="1" t="s">
        <v>251</v>
      </c>
      <c r="E111" s="41">
        <v>0.68</v>
      </c>
      <c r="F111" s="24">
        <v>311</v>
      </c>
      <c r="G111" s="1" t="s">
        <v>252</v>
      </c>
      <c r="H111" s="41">
        <v>0.68</v>
      </c>
      <c r="I111" s="24">
        <v>311</v>
      </c>
      <c r="J111" s="24">
        <v>93</v>
      </c>
      <c r="K111" s="25">
        <v>1</v>
      </c>
    </row>
    <row r="112" spans="1:11" x14ac:dyDescent="0.25">
      <c r="A112" s="1" t="s">
        <v>1123</v>
      </c>
      <c r="B112" s="41">
        <v>0.21</v>
      </c>
      <c r="C112" s="24">
        <v>301</v>
      </c>
      <c r="D112" s="1" t="s">
        <v>253</v>
      </c>
      <c r="E112" s="41">
        <v>0.21</v>
      </c>
      <c r="F112" s="24">
        <v>301</v>
      </c>
      <c r="G112" s="1" t="s">
        <v>254</v>
      </c>
      <c r="H112" s="41">
        <v>0.21</v>
      </c>
      <c r="I112" s="24">
        <v>301</v>
      </c>
      <c r="J112" s="24">
        <v>66</v>
      </c>
      <c r="K112" s="25">
        <v>1</v>
      </c>
    </row>
    <row r="113" spans="1:11" x14ac:dyDescent="0.25">
      <c r="A113" s="1" t="s">
        <v>255</v>
      </c>
      <c r="B113" s="41">
        <v>0.53</v>
      </c>
      <c r="C113" s="24">
        <v>301</v>
      </c>
      <c r="D113" s="1" t="s">
        <v>256</v>
      </c>
      <c r="E113" s="41">
        <v>0.53</v>
      </c>
      <c r="F113" s="24">
        <v>301</v>
      </c>
      <c r="G113" s="1" t="s">
        <v>257</v>
      </c>
      <c r="H113" s="41">
        <v>0.53</v>
      </c>
      <c r="I113" s="24">
        <v>301</v>
      </c>
      <c r="J113" s="24">
        <v>73</v>
      </c>
      <c r="K113" s="25">
        <v>1</v>
      </c>
    </row>
    <row r="114" spans="1:11" x14ac:dyDescent="0.25">
      <c r="A114" s="1" t="s">
        <v>258</v>
      </c>
      <c r="B114" s="41">
        <v>0.13</v>
      </c>
      <c r="C114" s="24">
        <v>301</v>
      </c>
      <c r="D114" s="1" t="s">
        <v>1330</v>
      </c>
      <c r="E114" s="41">
        <v>0.13</v>
      </c>
      <c r="F114" s="24">
        <v>301</v>
      </c>
      <c r="G114" s="26" t="s">
        <v>259</v>
      </c>
      <c r="H114" s="41">
        <v>0.13</v>
      </c>
      <c r="I114" s="24">
        <v>301</v>
      </c>
      <c r="J114" s="24">
        <v>68</v>
      </c>
      <c r="K114" s="25">
        <v>1</v>
      </c>
    </row>
    <row r="115" spans="1:11" x14ac:dyDescent="0.25">
      <c r="A115" s="1" t="s">
        <v>260</v>
      </c>
      <c r="B115" s="41">
        <v>7.0000000000000007E-2</v>
      </c>
      <c r="C115" s="24">
        <v>301</v>
      </c>
      <c r="D115" s="1" t="s">
        <v>1331</v>
      </c>
      <c r="E115" s="41">
        <v>7.0000000000000007E-2</v>
      </c>
      <c r="F115" s="24">
        <v>301</v>
      </c>
      <c r="G115" s="1" t="s">
        <v>261</v>
      </c>
      <c r="H115" s="41">
        <v>7.0000000000000007E-2</v>
      </c>
      <c r="I115" s="24">
        <v>301</v>
      </c>
      <c r="J115" s="24">
        <v>78</v>
      </c>
      <c r="K115" s="25">
        <v>1</v>
      </c>
    </row>
    <row r="116" spans="1:11" x14ac:dyDescent="0.25">
      <c r="A116" s="1" t="s">
        <v>262</v>
      </c>
      <c r="B116" s="41">
        <v>0.18</v>
      </c>
      <c r="C116" s="24">
        <v>301</v>
      </c>
      <c r="D116" s="1" t="s">
        <v>1332</v>
      </c>
      <c r="E116" s="41">
        <v>0.18</v>
      </c>
      <c r="F116" s="24">
        <v>301</v>
      </c>
      <c r="G116" s="1" t="s">
        <v>263</v>
      </c>
      <c r="H116" s="41">
        <v>0.18</v>
      </c>
      <c r="I116" s="24">
        <v>301</v>
      </c>
      <c r="J116" s="24">
        <v>86</v>
      </c>
      <c r="K116" s="25">
        <v>1</v>
      </c>
    </row>
    <row r="117" spans="1:11" x14ac:dyDescent="0.25">
      <c r="A117" s="1" t="s">
        <v>264</v>
      </c>
      <c r="B117" s="41">
        <v>0.42</v>
      </c>
      <c r="C117" s="24">
        <v>302</v>
      </c>
      <c r="D117" s="1" t="s">
        <v>1333</v>
      </c>
      <c r="E117" s="41">
        <v>0.42</v>
      </c>
      <c r="F117" s="24">
        <v>302</v>
      </c>
      <c r="G117" s="1" t="s">
        <v>265</v>
      </c>
      <c r="H117" s="41">
        <v>0.42</v>
      </c>
      <c r="I117" s="24">
        <v>302</v>
      </c>
      <c r="J117" s="24">
        <v>99</v>
      </c>
      <c r="K117" s="25">
        <v>1</v>
      </c>
    </row>
    <row r="118" spans="1:11" x14ac:dyDescent="0.25">
      <c r="A118" s="1" t="s">
        <v>266</v>
      </c>
      <c r="B118" s="41">
        <v>0.34</v>
      </c>
      <c r="C118" s="24">
        <v>308</v>
      </c>
      <c r="D118" s="1" t="s">
        <v>1334</v>
      </c>
      <c r="E118" s="41">
        <v>0.34</v>
      </c>
      <c r="F118" s="24">
        <v>308</v>
      </c>
      <c r="G118" s="26" t="s">
        <v>267</v>
      </c>
      <c r="H118" s="41">
        <v>0.34</v>
      </c>
      <c r="I118" s="24">
        <v>308</v>
      </c>
      <c r="J118" s="24">
        <v>68</v>
      </c>
      <c r="K118" s="25">
        <v>1</v>
      </c>
    </row>
    <row r="119" spans="1:11" x14ac:dyDescent="0.25">
      <c r="A119" s="1" t="s">
        <v>268</v>
      </c>
      <c r="B119" s="41">
        <v>0.19</v>
      </c>
      <c r="C119" s="24">
        <v>308</v>
      </c>
      <c r="D119" s="1" t="s">
        <v>1335</v>
      </c>
      <c r="E119" s="41">
        <v>0.19</v>
      </c>
      <c r="F119" s="24">
        <v>308</v>
      </c>
      <c r="G119" s="1" t="s">
        <v>269</v>
      </c>
      <c r="H119" s="41">
        <v>0.19</v>
      </c>
      <c r="I119" s="24">
        <v>308</v>
      </c>
      <c r="J119" s="24">
        <v>83</v>
      </c>
      <c r="K119" s="25">
        <v>1</v>
      </c>
    </row>
    <row r="120" spans="1:11" x14ac:dyDescent="0.25">
      <c r="A120" s="1" t="s">
        <v>270</v>
      </c>
      <c r="B120" s="41">
        <v>0.19</v>
      </c>
      <c r="C120" s="24">
        <v>308</v>
      </c>
      <c r="D120" s="1" t="s">
        <v>271</v>
      </c>
      <c r="E120" s="41">
        <v>0.19</v>
      </c>
      <c r="F120" s="24">
        <v>308</v>
      </c>
      <c r="G120" s="26" t="s">
        <v>272</v>
      </c>
      <c r="H120" s="41">
        <v>0.19</v>
      </c>
      <c r="I120" s="24">
        <v>308</v>
      </c>
      <c r="J120" s="24">
        <v>64</v>
      </c>
      <c r="K120" s="25">
        <v>1</v>
      </c>
    </row>
    <row r="121" spans="1:11" x14ac:dyDescent="0.25">
      <c r="A121" s="1" t="s">
        <v>273</v>
      </c>
      <c r="B121" s="41">
        <v>0.13</v>
      </c>
      <c r="C121" s="24">
        <v>308</v>
      </c>
      <c r="D121" s="1" t="s">
        <v>274</v>
      </c>
      <c r="E121" s="41">
        <v>0.13</v>
      </c>
      <c r="F121" s="24">
        <v>308</v>
      </c>
      <c r="G121" s="1" t="s">
        <v>275</v>
      </c>
      <c r="H121" s="41">
        <v>0.13</v>
      </c>
      <c r="I121" s="24">
        <v>308</v>
      </c>
      <c r="J121" s="24">
        <v>69</v>
      </c>
      <c r="K121" s="25">
        <v>1</v>
      </c>
    </row>
    <row r="122" spans="1:11" x14ac:dyDescent="0.25">
      <c r="A122" s="1" t="s">
        <v>276</v>
      </c>
      <c r="B122" s="41">
        <v>0.12</v>
      </c>
      <c r="C122" s="24">
        <v>308</v>
      </c>
      <c r="D122" s="1" t="s">
        <v>277</v>
      </c>
      <c r="E122" s="41">
        <v>0.12</v>
      </c>
      <c r="F122" s="24">
        <v>308</v>
      </c>
      <c r="G122" s="1" t="s">
        <v>278</v>
      </c>
      <c r="H122" s="41">
        <v>0.12</v>
      </c>
      <c r="I122" s="24">
        <v>308</v>
      </c>
      <c r="J122" s="24">
        <v>81</v>
      </c>
      <c r="K122" s="25">
        <v>1</v>
      </c>
    </row>
    <row r="123" spans="1:11" x14ac:dyDescent="0.25">
      <c r="A123" s="1" t="s">
        <v>279</v>
      </c>
      <c r="B123" s="41">
        <v>0.16</v>
      </c>
      <c r="C123" s="24">
        <v>308</v>
      </c>
      <c r="D123" s="1" t="s">
        <v>1336</v>
      </c>
      <c r="E123" s="41">
        <v>0.16</v>
      </c>
      <c r="F123" s="24">
        <v>308</v>
      </c>
      <c r="G123" s="1" t="s">
        <v>261</v>
      </c>
      <c r="H123" s="41">
        <v>0.16</v>
      </c>
      <c r="I123" s="24">
        <v>308</v>
      </c>
      <c r="J123" s="24">
        <v>90</v>
      </c>
      <c r="K123" s="25">
        <v>1</v>
      </c>
    </row>
    <row r="124" spans="1:11" x14ac:dyDescent="0.25">
      <c r="A124" s="1" t="s">
        <v>280</v>
      </c>
      <c r="B124" s="41">
        <v>0.23</v>
      </c>
      <c r="C124" s="24">
        <v>303</v>
      </c>
      <c r="D124" s="1" t="s">
        <v>281</v>
      </c>
      <c r="E124" s="41">
        <v>0.23</v>
      </c>
      <c r="F124" s="24">
        <v>303</v>
      </c>
      <c r="G124" s="26" t="s">
        <v>282</v>
      </c>
      <c r="H124" s="41">
        <v>0.23</v>
      </c>
      <c r="I124" s="24">
        <v>303</v>
      </c>
      <c r="J124" s="24">
        <v>70</v>
      </c>
      <c r="K124" s="25">
        <v>1</v>
      </c>
    </row>
    <row r="125" spans="1:11" x14ac:dyDescent="0.25">
      <c r="A125" s="1" t="s">
        <v>283</v>
      </c>
      <c r="B125" s="41">
        <v>0.2</v>
      </c>
      <c r="C125" s="24">
        <v>305</v>
      </c>
      <c r="D125" s="1" t="s">
        <v>284</v>
      </c>
      <c r="E125" s="41">
        <v>0.2</v>
      </c>
      <c r="F125" s="24">
        <v>305</v>
      </c>
      <c r="G125" s="1" t="s">
        <v>285</v>
      </c>
      <c r="H125" s="41">
        <v>0.2</v>
      </c>
      <c r="I125" s="24">
        <v>305</v>
      </c>
      <c r="J125" s="24">
        <v>57</v>
      </c>
      <c r="K125" s="25">
        <v>1</v>
      </c>
    </row>
    <row r="126" spans="1:11" x14ac:dyDescent="0.25">
      <c r="A126" s="1" t="s">
        <v>1337</v>
      </c>
      <c r="B126" s="41">
        <v>0.15</v>
      </c>
      <c r="C126" s="24"/>
      <c r="D126" s="1" t="s">
        <v>1338</v>
      </c>
      <c r="E126" s="41">
        <v>0.15</v>
      </c>
      <c r="F126" s="24"/>
      <c r="G126" s="1" t="s">
        <v>1338</v>
      </c>
      <c r="H126" s="41">
        <v>0.15</v>
      </c>
      <c r="I126" s="24"/>
      <c r="J126" s="24">
        <v>50</v>
      </c>
      <c r="K126" s="25">
        <v>1</v>
      </c>
    </row>
    <row r="127" spans="1:11" x14ac:dyDescent="0.25">
      <c r="A127" s="1" t="s">
        <v>286</v>
      </c>
      <c r="B127" s="41">
        <v>0.18</v>
      </c>
      <c r="C127" s="24">
        <v>307</v>
      </c>
      <c r="D127" s="1" t="s">
        <v>1339</v>
      </c>
      <c r="E127" s="41">
        <v>0.18</v>
      </c>
      <c r="F127" s="24">
        <v>307</v>
      </c>
      <c r="G127" s="1" t="s">
        <v>287</v>
      </c>
      <c r="H127" s="41">
        <v>0.18</v>
      </c>
      <c r="I127" s="24">
        <v>307</v>
      </c>
      <c r="J127" s="24">
        <v>57</v>
      </c>
      <c r="K127" s="25">
        <v>1</v>
      </c>
    </row>
    <row r="128" spans="1:11" x14ac:dyDescent="0.25">
      <c r="A128" s="1" t="s">
        <v>288</v>
      </c>
      <c r="B128" s="41">
        <v>0.24</v>
      </c>
      <c r="C128" s="24">
        <v>307</v>
      </c>
      <c r="D128" s="1" t="s">
        <v>289</v>
      </c>
      <c r="E128" s="41">
        <v>0.24</v>
      </c>
      <c r="F128" s="24">
        <v>307</v>
      </c>
      <c r="G128" s="1" t="s">
        <v>290</v>
      </c>
      <c r="H128" s="41">
        <v>0.24</v>
      </c>
      <c r="I128" s="24">
        <v>307</v>
      </c>
      <c r="J128" s="24">
        <v>57</v>
      </c>
      <c r="K128" s="25">
        <v>1</v>
      </c>
    </row>
    <row r="129" spans="1:11" x14ac:dyDescent="0.25">
      <c r="A129" s="1" t="s">
        <v>291</v>
      </c>
      <c r="B129" s="41">
        <v>0.18</v>
      </c>
      <c r="C129" s="24">
        <v>304</v>
      </c>
      <c r="D129" s="1" t="s">
        <v>292</v>
      </c>
      <c r="E129" s="41">
        <v>0.18</v>
      </c>
      <c r="F129" s="24">
        <v>304</v>
      </c>
      <c r="G129" s="1" t="s">
        <v>293</v>
      </c>
      <c r="H129" s="41">
        <v>0.18</v>
      </c>
      <c r="I129" s="24">
        <v>304</v>
      </c>
      <c r="J129" s="24">
        <v>51</v>
      </c>
      <c r="K129" s="25">
        <v>1</v>
      </c>
    </row>
    <row r="130" spans="1:11" x14ac:dyDescent="0.25">
      <c r="A130" s="1" t="s">
        <v>1340</v>
      </c>
      <c r="B130" s="41">
        <v>0.15</v>
      </c>
      <c r="C130" s="24"/>
      <c r="D130" s="1" t="s">
        <v>1340</v>
      </c>
      <c r="E130" s="41">
        <v>0.15</v>
      </c>
      <c r="F130" s="24"/>
      <c r="G130" s="1" t="s">
        <v>1341</v>
      </c>
      <c r="H130" s="41">
        <v>0.15</v>
      </c>
      <c r="I130" s="24"/>
      <c r="J130" s="24">
        <v>50</v>
      </c>
      <c r="K130" s="25">
        <v>1</v>
      </c>
    </row>
    <row r="131" spans="1:11" x14ac:dyDescent="0.25">
      <c r="A131" s="1" t="s">
        <v>294</v>
      </c>
      <c r="B131" s="41">
        <v>0.17</v>
      </c>
      <c r="C131" s="24">
        <v>305</v>
      </c>
      <c r="D131" s="1" t="s">
        <v>295</v>
      </c>
      <c r="E131" s="41">
        <v>0.17</v>
      </c>
      <c r="F131" s="24">
        <v>305</v>
      </c>
      <c r="G131" s="1" t="s">
        <v>296</v>
      </c>
      <c r="H131" s="41">
        <v>0.17</v>
      </c>
      <c r="I131" s="24">
        <v>305</v>
      </c>
      <c r="J131" s="24">
        <v>55</v>
      </c>
      <c r="K131" s="25">
        <v>1</v>
      </c>
    </row>
    <row r="132" spans="1:11" x14ac:dyDescent="0.25">
      <c r="A132" s="1" t="s">
        <v>297</v>
      </c>
      <c r="B132" s="41">
        <v>0.34</v>
      </c>
      <c r="C132" s="24">
        <v>309</v>
      </c>
      <c r="D132" s="1" t="s">
        <v>298</v>
      </c>
      <c r="E132" s="41">
        <v>0.34</v>
      </c>
      <c r="F132" s="24">
        <v>309</v>
      </c>
      <c r="G132" s="26" t="s">
        <v>299</v>
      </c>
      <c r="H132" s="41">
        <v>0.34</v>
      </c>
      <c r="I132" s="24">
        <v>309</v>
      </c>
      <c r="J132" s="24">
        <v>56</v>
      </c>
      <c r="K132" s="25">
        <v>1</v>
      </c>
    </row>
    <row r="133" spans="1:11" x14ac:dyDescent="0.25">
      <c r="A133" s="1" t="s">
        <v>1342</v>
      </c>
      <c r="B133" s="41">
        <v>0.2</v>
      </c>
      <c r="C133" s="24"/>
      <c r="D133" s="1" t="s">
        <v>1343</v>
      </c>
      <c r="E133" s="41">
        <v>0.2</v>
      </c>
      <c r="F133" s="24"/>
      <c r="G133" s="26" t="s">
        <v>1344</v>
      </c>
      <c r="H133" s="41">
        <v>0.2</v>
      </c>
      <c r="I133" s="24"/>
      <c r="J133" s="24">
        <v>50</v>
      </c>
      <c r="K133" s="25">
        <v>1</v>
      </c>
    </row>
    <row r="134" spans="1:11" x14ac:dyDescent="0.25">
      <c r="A134" s="1" t="s">
        <v>1345</v>
      </c>
      <c r="B134" s="41">
        <v>0.2</v>
      </c>
      <c r="C134" s="24"/>
      <c r="D134" s="1" t="s">
        <v>1346</v>
      </c>
      <c r="E134" s="41">
        <v>0.2</v>
      </c>
      <c r="F134" s="24"/>
      <c r="G134" s="26" t="s">
        <v>1895</v>
      </c>
      <c r="H134" s="41">
        <v>0.2</v>
      </c>
      <c r="I134" s="24"/>
      <c r="J134" s="24">
        <v>50</v>
      </c>
      <c r="K134" s="25">
        <v>1</v>
      </c>
    </row>
    <row r="135" spans="1:11" x14ac:dyDescent="0.25">
      <c r="A135" s="1" t="s">
        <v>1347</v>
      </c>
      <c r="B135" s="41">
        <v>0.17</v>
      </c>
      <c r="C135" s="24"/>
      <c r="D135" s="1" t="s">
        <v>1348</v>
      </c>
      <c r="E135" s="41">
        <v>0.17</v>
      </c>
      <c r="F135" s="24"/>
      <c r="G135" s="26" t="s">
        <v>1349</v>
      </c>
      <c r="H135" s="41">
        <v>0.17</v>
      </c>
      <c r="I135" s="24"/>
      <c r="J135" s="24">
        <v>50</v>
      </c>
      <c r="K135" s="25">
        <v>1</v>
      </c>
    </row>
    <row r="136" spans="1:11" x14ac:dyDescent="0.25">
      <c r="A136" s="1" t="s">
        <v>1350</v>
      </c>
      <c r="B136" s="41">
        <v>0.11</v>
      </c>
      <c r="C136" s="24">
        <v>303</v>
      </c>
      <c r="D136" s="1" t="s">
        <v>1351</v>
      </c>
      <c r="E136" s="41">
        <v>0.11</v>
      </c>
      <c r="F136" s="24">
        <v>303</v>
      </c>
      <c r="G136" s="26" t="s">
        <v>1124</v>
      </c>
      <c r="H136" s="41">
        <v>0.11</v>
      </c>
      <c r="I136" s="24">
        <v>303</v>
      </c>
      <c r="J136" s="24">
        <v>51</v>
      </c>
      <c r="K136" s="25">
        <v>1</v>
      </c>
    </row>
    <row r="137" spans="1:11" ht="16.5" x14ac:dyDescent="0.3">
      <c r="A137" s="14" t="s">
        <v>300</v>
      </c>
      <c r="B137" s="40"/>
      <c r="C137" s="10" t="s">
        <v>1064</v>
      </c>
      <c r="D137" s="14" t="s">
        <v>301</v>
      </c>
      <c r="E137" s="40"/>
      <c r="F137" s="10" t="s">
        <v>1229</v>
      </c>
      <c r="G137" s="14" t="s">
        <v>302</v>
      </c>
      <c r="H137" s="40"/>
      <c r="I137" s="10" t="s">
        <v>1228</v>
      </c>
      <c r="J137" s="10"/>
      <c r="K137" s="10"/>
    </row>
    <row r="138" spans="1:11" x14ac:dyDescent="0.25">
      <c r="A138" s="1" t="s">
        <v>303</v>
      </c>
      <c r="B138" s="41">
        <v>2.23</v>
      </c>
      <c r="C138" s="24">
        <v>402</v>
      </c>
      <c r="D138" s="1" t="s">
        <v>1352</v>
      </c>
      <c r="E138" s="41">
        <v>2.23</v>
      </c>
      <c r="F138" s="24">
        <v>402</v>
      </c>
      <c r="G138" s="1" t="s">
        <v>304</v>
      </c>
      <c r="H138" s="41">
        <v>2.23</v>
      </c>
      <c r="I138" s="24">
        <v>402</v>
      </c>
      <c r="J138" s="24">
        <v>236</v>
      </c>
      <c r="K138" s="25">
        <v>1</v>
      </c>
    </row>
    <row r="139" spans="1:11" x14ac:dyDescent="0.25">
      <c r="A139" s="1" t="s">
        <v>305</v>
      </c>
      <c r="B139" s="41">
        <v>2.27</v>
      </c>
      <c r="C139" s="24">
        <v>404</v>
      </c>
      <c r="D139" s="1" t="s">
        <v>1353</v>
      </c>
      <c r="E139" s="41">
        <v>2.27</v>
      </c>
      <c r="F139" s="24">
        <v>404</v>
      </c>
      <c r="G139" s="1" t="s">
        <v>306</v>
      </c>
      <c r="H139" s="41">
        <v>2.27</v>
      </c>
      <c r="I139" s="24">
        <v>404</v>
      </c>
      <c r="J139" s="24">
        <v>234</v>
      </c>
      <c r="K139" s="25">
        <v>1</v>
      </c>
    </row>
    <row r="140" spans="1:11" x14ac:dyDescent="0.25">
      <c r="A140" s="1" t="s">
        <v>307</v>
      </c>
      <c r="B140" s="41">
        <v>2.16</v>
      </c>
      <c r="C140" s="24">
        <v>408</v>
      </c>
      <c r="D140" s="1" t="s">
        <v>1354</v>
      </c>
      <c r="E140" s="41">
        <v>2.16</v>
      </c>
      <c r="F140" s="24">
        <v>408</v>
      </c>
      <c r="G140" s="1" t="s">
        <v>1125</v>
      </c>
      <c r="H140" s="41">
        <v>2.16</v>
      </c>
      <c r="I140" s="24">
        <v>408</v>
      </c>
      <c r="J140" s="24">
        <v>144</v>
      </c>
      <c r="K140" s="25">
        <v>1</v>
      </c>
    </row>
    <row r="141" spans="1:11" x14ac:dyDescent="0.25">
      <c r="A141" s="1" t="s">
        <v>308</v>
      </c>
      <c r="B141" s="41">
        <v>1.93</v>
      </c>
      <c r="C141" s="24">
        <v>407</v>
      </c>
      <c r="D141" s="1" t="s">
        <v>309</v>
      </c>
      <c r="E141" s="41">
        <v>1.93</v>
      </c>
      <c r="F141" s="24">
        <v>407</v>
      </c>
      <c r="G141" s="1" t="s">
        <v>310</v>
      </c>
      <c r="H141" s="41">
        <v>1.93</v>
      </c>
      <c r="I141" s="24">
        <v>407</v>
      </c>
      <c r="J141" s="24">
        <v>251</v>
      </c>
      <c r="K141" s="25">
        <v>1</v>
      </c>
    </row>
    <row r="142" spans="1:11" x14ac:dyDescent="0.25">
      <c r="A142" s="1" t="s">
        <v>311</v>
      </c>
      <c r="B142" s="41">
        <v>1.86</v>
      </c>
      <c r="C142" s="24">
        <v>406</v>
      </c>
      <c r="D142" s="1" t="s">
        <v>312</v>
      </c>
      <c r="E142" s="41">
        <v>1.86</v>
      </c>
      <c r="F142" s="24">
        <v>406</v>
      </c>
      <c r="G142" s="1" t="s">
        <v>313</v>
      </c>
      <c r="H142" s="41">
        <v>1.86</v>
      </c>
      <c r="I142" s="24">
        <v>406</v>
      </c>
      <c r="J142" s="24">
        <v>221</v>
      </c>
      <c r="K142" s="25">
        <v>1</v>
      </c>
    </row>
    <row r="143" spans="1:11" x14ac:dyDescent="0.25">
      <c r="A143" s="1" t="s">
        <v>314</v>
      </c>
      <c r="B143" s="41">
        <v>2.0499999999999998</v>
      </c>
      <c r="C143" s="24">
        <v>406</v>
      </c>
      <c r="D143" s="1" t="s">
        <v>1355</v>
      </c>
      <c r="E143" s="41">
        <v>2.0499999999999998</v>
      </c>
      <c r="F143" s="24">
        <v>406</v>
      </c>
      <c r="G143" s="1" t="s">
        <v>315</v>
      </c>
      <c r="H143" s="41">
        <v>2.0499999999999998</v>
      </c>
      <c r="I143" s="24">
        <v>406</v>
      </c>
      <c r="J143" s="24">
        <v>254</v>
      </c>
      <c r="K143" s="25">
        <v>1</v>
      </c>
    </row>
    <row r="144" spans="1:11" x14ac:dyDescent="0.25">
      <c r="A144" s="1" t="s">
        <v>316</v>
      </c>
      <c r="B144" s="41">
        <v>2.0499999999999998</v>
      </c>
      <c r="C144" s="24">
        <v>406</v>
      </c>
      <c r="D144" s="1" t="s">
        <v>317</v>
      </c>
      <c r="E144" s="41">
        <v>2.0499999999999998</v>
      </c>
      <c r="F144" s="24">
        <v>406</v>
      </c>
      <c r="G144" s="1" t="s">
        <v>318</v>
      </c>
      <c r="H144" s="41">
        <v>2.0499999999999998</v>
      </c>
      <c r="I144" s="24">
        <v>406</v>
      </c>
      <c r="J144" s="24">
        <v>234</v>
      </c>
      <c r="K144" s="25">
        <v>1</v>
      </c>
    </row>
    <row r="145" spans="1:11" x14ac:dyDescent="0.25">
      <c r="A145" s="1" t="s">
        <v>319</v>
      </c>
      <c r="B145" s="41">
        <v>2.2999999999999998</v>
      </c>
      <c r="C145" s="24">
        <v>406</v>
      </c>
      <c r="D145" s="1" t="s">
        <v>320</v>
      </c>
      <c r="E145" s="41">
        <v>2.2999999999999998</v>
      </c>
      <c r="F145" s="24">
        <v>406</v>
      </c>
      <c r="G145" s="1" t="s">
        <v>321</v>
      </c>
      <c r="H145" s="41">
        <v>2.2999999999999998</v>
      </c>
      <c r="I145" s="24">
        <v>406</v>
      </c>
      <c r="J145" s="24">
        <v>242</v>
      </c>
      <c r="K145" s="25">
        <v>1</v>
      </c>
    </row>
    <row r="146" spans="1:11" x14ac:dyDescent="0.25">
      <c r="A146" s="1" t="s">
        <v>322</v>
      </c>
      <c r="B146" s="41">
        <v>2.34</v>
      </c>
      <c r="C146" s="24"/>
      <c r="D146" s="1" t="s">
        <v>1356</v>
      </c>
      <c r="E146" s="41">
        <v>2.34</v>
      </c>
      <c r="F146" s="24"/>
      <c r="G146" s="1" t="s">
        <v>323</v>
      </c>
      <c r="H146" s="41">
        <v>2.34</v>
      </c>
      <c r="I146" s="24"/>
      <c r="J146" s="24">
        <v>240</v>
      </c>
      <c r="K146" s="25">
        <v>1</v>
      </c>
    </row>
    <row r="147" spans="1:11" x14ac:dyDescent="0.25">
      <c r="A147" s="1" t="s">
        <v>324</v>
      </c>
      <c r="B147" s="41">
        <v>2.85</v>
      </c>
      <c r="C147" s="24">
        <v>408</v>
      </c>
      <c r="D147" s="1" t="s">
        <v>1126</v>
      </c>
      <c r="E147" s="41">
        <v>2.85</v>
      </c>
      <c r="F147" s="24">
        <v>408</v>
      </c>
      <c r="G147" s="1" t="s">
        <v>1127</v>
      </c>
      <c r="H147" s="41">
        <v>2.85</v>
      </c>
      <c r="I147" s="24">
        <v>408</v>
      </c>
      <c r="J147" s="24">
        <v>120</v>
      </c>
      <c r="K147" s="25">
        <v>1</v>
      </c>
    </row>
    <row r="148" spans="1:11" x14ac:dyDescent="0.25">
      <c r="A148" s="1" t="s">
        <v>325</v>
      </c>
      <c r="B148" s="41">
        <v>1.92</v>
      </c>
      <c r="C148" s="24"/>
      <c r="D148" s="1" t="s">
        <v>1357</v>
      </c>
      <c r="E148" s="41">
        <v>1.92</v>
      </c>
      <c r="F148" s="24"/>
      <c r="G148" s="1" t="s">
        <v>326</v>
      </c>
      <c r="H148" s="41">
        <v>1.92</v>
      </c>
      <c r="I148" s="24"/>
      <c r="J148" s="24">
        <v>161</v>
      </c>
      <c r="K148" s="25">
        <v>1</v>
      </c>
    </row>
    <row r="149" spans="1:11" x14ac:dyDescent="0.25">
      <c r="A149" s="1" t="s">
        <v>327</v>
      </c>
      <c r="B149" s="41">
        <v>1.95</v>
      </c>
      <c r="C149" s="24">
        <v>1100</v>
      </c>
      <c r="D149" s="26" t="s">
        <v>328</v>
      </c>
      <c r="E149" s="41">
        <v>1.95</v>
      </c>
      <c r="F149" s="24">
        <v>1100</v>
      </c>
      <c r="G149" s="26" t="s">
        <v>329</v>
      </c>
      <c r="H149" s="41">
        <v>1.95</v>
      </c>
      <c r="I149" s="24">
        <v>1100</v>
      </c>
      <c r="J149" s="24">
        <v>219</v>
      </c>
      <c r="K149" s="25">
        <v>1</v>
      </c>
    </row>
    <row r="150" spans="1:11" x14ac:dyDescent="0.25">
      <c r="A150" s="1" t="s">
        <v>330</v>
      </c>
      <c r="B150" s="41">
        <v>3.39</v>
      </c>
      <c r="C150" s="24">
        <v>413</v>
      </c>
      <c r="D150" s="1" t="s">
        <v>331</v>
      </c>
      <c r="E150" s="41">
        <v>3.39</v>
      </c>
      <c r="F150" s="24">
        <v>413</v>
      </c>
      <c r="G150" s="1" t="s">
        <v>332</v>
      </c>
      <c r="H150" s="41">
        <v>3.39</v>
      </c>
      <c r="I150" s="24">
        <v>413</v>
      </c>
      <c r="J150" s="24">
        <v>169</v>
      </c>
      <c r="K150" s="25">
        <v>1</v>
      </c>
    </row>
    <row r="151" spans="1:11" x14ac:dyDescent="0.25">
      <c r="A151" s="1" t="s">
        <v>333</v>
      </c>
      <c r="B151" s="41">
        <v>2.91</v>
      </c>
      <c r="C151" s="24">
        <v>420</v>
      </c>
      <c r="D151" s="1" t="s">
        <v>334</v>
      </c>
      <c r="E151" s="41">
        <v>2.91</v>
      </c>
      <c r="F151" s="24">
        <v>420</v>
      </c>
      <c r="G151" s="1" t="s">
        <v>335</v>
      </c>
      <c r="H151" s="41">
        <v>2.91</v>
      </c>
      <c r="I151" s="24">
        <v>420</v>
      </c>
      <c r="J151" s="24">
        <v>218</v>
      </c>
      <c r="K151" s="25">
        <v>1</v>
      </c>
    </row>
    <row r="152" spans="1:11" x14ac:dyDescent="0.25">
      <c r="A152" s="1" t="s">
        <v>336</v>
      </c>
      <c r="B152" s="41">
        <v>5.27</v>
      </c>
      <c r="C152" s="24">
        <v>426</v>
      </c>
      <c r="D152" s="1" t="s">
        <v>337</v>
      </c>
      <c r="E152" s="41">
        <v>5.27</v>
      </c>
      <c r="F152" s="24">
        <v>426</v>
      </c>
      <c r="G152" s="1" t="s">
        <v>338</v>
      </c>
      <c r="H152" s="41">
        <v>5.27</v>
      </c>
      <c r="I152" s="24">
        <v>426</v>
      </c>
      <c r="J152" s="24">
        <v>153</v>
      </c>
      <c r="K152" s="25">
        <v>1</v>
      </c>
    </row>
    <row r="153" spans="1:11" x14ac:dyDescent="0.25">
      <c r="A153" s="1" t="s">
        <v>1128</v>
      </c>
      <c r="B153" s="41">
        <v>2.52</v>
      </c>
      <c r="C153" s="24"/>
      <c r="D153" s="1" t="s">
        <v>1129</v>
      </c>
      <c r="E153" s="41">
        <v>2.52</v>
      </c>
      <c r="F153" s="24"/>
      <c r="G153" s="1" t="s">
        <v>1130</v>
      </c>
      <c r="H153" s="41">
        <v>2.52</v>
      </c>
      <c r="I153" s="24"/>
      <c r="J153" s="24">
        <v>167</v>
      </c>
      <c r="K153" s="25">
        <v>1</v>
      </c>
    </row>
    <row r="154" spans="1:11" x14ac:dyDescent="0.25">
      <c r="A154" s="1" t="s">
        <v>339</v>
      </c>
      <c r="B154" s="41">
        <v>2.67</v>
      </c>
      <c r="C154" s="24"/>
      <c r="D154" s="1" t="s">
        <v>340</v>
      </c>
      <c r="E154" s="41">
        <v>2.67</v>
      </c>
      <c r="F154" s="24"/>
      <c r="G154" s="1" t="s">
        <v>341</v>
      </c>
      <c r="H154" s="41">
        <v>2.67</v>
      </c>
      <c r="I154" s="24"/>
      <c r="J154" s="24">
        <v>226</v>
      </c>
      <c r="K154" s="25">
        <v>1</v>
      </c>
    </row>
    <row r="155" spans="1:11" x14ac:dyDescent="0.25">
      <c r="A155" s="1" t="s">
        <v>342</v>
      </c>
      <c r="B155" s="41">
        <v>3.24</v>
      </c>
      <c r="C155" s="24"/>
      <c r="D155" s="1" t="s">
        <v>343</v>
      </c>
      <c r="E155" s="41">
        <v>3.24</v>
      </c>
      <c r="F155" s="24"/>
      <c r="G155" s="1" t="s">
        <v>344</v>
      </c>
      <c r="H155" s="41">
        <v>3.24</v>
      </c>
      <c r="I155" s="24"/>
      <c r="J155" s="24">
        <v>168</v>
      </c>
      <c r="K155" s="25">
        <v>1</v>
      </c>
    </row>
    <row r="156" spans="1:11" x14ac:dyDescent="0.25">
      <c r="A156" s="1" t="s">
        <v>1358</v>
      </c>
      <c r="B156" s="41">
        <v>2.91</v>
      </c>
      <c r="C156" s="24"/>
      <c r="D156" s="1" t="s">
        <v>1359</v>
      </c>
      <c r="E156" s="41">
        <v>2.91</v>
      </c>
      <c r="F156" s="24"/>
      <c r="G156" s="1" t="s">
        <v>345</v>
      </c>
      <c r="H156" s="41">
        <v>2.91</v>
      </c>
      <c r="I156" s="24"/>
      <c r="J156" s="24">
        <v>244</v>
      </c>
      <c r="K156" s="25">
        <v>1</v>
      </c>
    </row>
    <row r="157" spans="1:11" x14ac:dyDescent="0.25">
      <c r="A157" s="1" t="s">
        <v>346</v>
      </c>
      <c r="B157" s="41">
        <v>2.4</v>
      </c>
      <c r="C157" s="24">
        <v>411</v>
      </c>
      <c r="D157" s="1" t="s">
        <v>347</v>
      </c>
      <c r="E157" s="41">
        <v>2.4</v>
      </c>
      <c r="F157" s="24">
        <v>411</v>
      </c>
      <c r="G157" s="1" t="s">
        <v>348</v>
      </c>
      <c r="H157" s="41">
        <v>2.4</v>
      </c>
      <c r="I157" s="24">
        <v>411</v>
      </c>
      <c r="J157" s="24">
        <v>257</v>
      </c>
      <c r="K157" s="25">
        <v>1</v>
      </c>
    </row>
    <row r="158" spans="1:11" x14ac:dyDescent="0.25">
      <c r="A158" s="1" t="s">
        <v>349</v>
      </c>
      <c r="B158" s="41">
        <v>2.14</v>
      </c>
      <c r="C158" s="24">
        <v>412</v>
      </c>
      <c r="D158" s="1" t="s">
        <v>350</v>
      </c>
      <c r="E158" s="41">
        <v>2.14</v>
      </c>
      <c r="F158" s="24">
        <v>412</v>
      </c>
      <c r="G158" s="1" t="s">
        <v>351</v>
      </c>
      <c r="H158" s="41">
        <v>2.14</v>
      </c>
      <c r="I158" s="24">
        <v>412</v>
      </c>
      <c r="J158" s="24">
        <v>226</v>
      </c>
      <c r="K158" s="25">
        <v>1</v>
      </c>
    </row>
    <row r="159" spans="1:11" x14ac:dyDescent="0.25">
      <c r="A159" s="1" t="s">
        <v>352</v>
      </c>
      <c r="B159" s="41">
        <v>2</v>
      </c>
      <c r="C159" s="24">
        <v>416</v>
      </c>
      <c r="D159" s="1" t="s">
        <v>353</v>
      </c>
      <c r="E159" s="41">
        <v>2</v>
      </c>
      <c r="F159" s="24">
        <v>416</v>
      </c>
      <c r="G159" s="1" t="s">
        <v>354</v>
      </c>
      <c r="H159" s="41">
        <v>2</v>
      </c>
      <c r="I159" s="24">
        <v>416</v>
      </c>
      <c r="J159" s="24">
        <v>251</v>
      </c>
      <c r="K159" s="25">
        <v>1</v>
      </c>
    </row>
    <row r="160" spans="1:11" x14ac:dyDescent="0.25">
      <c r="A160" s="1" t="s">
        <v>355</v>
      </c>
      <c r="B160" s="41">
        <v>2.36</v>
      </c>
      <c r="C160" s="24">
        <v>416</v>
      </c>
      <c r="D160" s="1" t="s">
        <v>356</v>
      </c>
      <c r="E160" s="41">
        <v>2.36</v>
      </c>
      <c r="F160" s="24">
        <v>416</v>
      </c>
      <c r="G160" s="1" t="s">
        <v>357</v>
      </c>
      <c r="H160" s="41">
        <v>2.36</v>
      </c>
      <c r="I160" s="24">
        <v>416</v>
      </c>
      <c r="J160" s="24">
        <v>233</v>
      </c>
      <c r="K160" s="25">
        <v>1</v>
      </c>
    </row>
    <row r="161" spans="1:11" x14ac:dyDescent="0.25">
      <c r="A161" s="1" t="s">
        <v>358</v>
      </c>
      <c r="B161" s="41">
        <v>2.1800000000000002</v>
      </c>
      <c r="C161" s="24">
        <v>427</v>
      </c>
      <c r="D161" s="1" t="s">
        <v>359</v>
      </c>
      <c r="E161" s="41">
        <v>2.1800000000000002</v>
      </c>
      <c r="F161" s="24">
        <v>427</v>
      </c>
      <c r="G161" s="1" t="s">
        <v>360</v>
      </c>
      <c r="H161" s="41">
        <v>2.1800000000000002</v>
      </c>
      <c r="I161" s="24">
        <v>427</v>
      </c>
      <c r="J161" s="24">
        <v>231</v>
      </c>
      <c r="K161" s="25">
        <v>1</v>
      </c>
    </row>
    <row r="162" spans="1:11" x14ac:dyDescent="0.25">
      <c r="A162" s="1" t="s">
        <v>361</v>
      </c>
      <c r="B162" s="41">
        <v>3.34</v>
      </c>
      <c r="C162" s="24">
        <v>402</v>
      </c>
      <c r="D162" s="1" t="s">
        <v>1360</v>
      </c>
      <c r="E162" s="41">
        <v>3.34</v>
      </c>
      <c r="F162" s="24">
        <v>402</v>
      </c>
      <c r="G162" s="1" t="s">
        <v>362</v>
      </c>
      <c r="H162" s="41">
        <v>3.34</v>
      </c>
      <c r="I162" s="24">
        <v>402</v>
      </c>
      <c r="J162" s="24">
        <v>236</v>
      </c>
      <c r="K162" s="25">
        <v>1</v>
      </c>
    </row>
    <row r="163" spans="1:11" x14ac:dyDescent="0.25">
      <c r="A163" s="1" t="s">
        <v>363</v>
      </c>
      <c r="B163" s="41">
        <v>3.38</v>
      </c>
      <c r="C163" s="24">
        <v>404</v>
      </c>
      <c r="D163" s="1" t="s">
        <v>1361</v>
      </c>
      <c r="E163" s="41">
        <v>3.38</v>
      </c>
      <c r="F163" s="24">
        <v>404</v>
      </c>
      <c r="G163" s="1" t="s">
        <v>364</v>
      </c>
      <c r="H163" s="41">
        <v>3.38</v>
      </c>
      <c r="I163" s="24">
        <v>404</v>
      </c>
      <c r="J163" s="24">
        <v>234</v>
      </c>
      <c r="K163" s="25">
        <v>1</v>
      </c>
    </row>
    <row r="164" spans="1:11" x14ac:dyDescent="0.25">
      <c r="A164" s="1" t="s">
        <v>365</v>
      </c>
      <c r="B164" s="41">
        <v>3.04</v>
      </c>
      <c r="C164" s="24">
        <v>407</v>
      </c>
      <c r="D164" s="1" t="s">
        <v>366</v>
      </c>
      <c r="E164" s="41">
        <v>3.04</v>
      </c>
      <c r="F164" s="24">
        <v>407</v>
      </c>
      <c r="G164" s="1" t="s">
        <v>310</v>
      </c>
      <c r="H164" s="41">
        <v>3.04</v>
      </c>
      <c r="I164" s="24">
        <v>407</v>
      </c>
      <c r="J164" s="24">
        <v>251</v>
      </c>
      <c r="K164" s="25">
        <v>1</v>
      </c>
    </row>
    <row r="165" spans="1:11" x14ac:dyDescent="0.25">
      <c r="A165" s="1" t="s">
        <v>367</v>
      </c>
      <c r="B165" s="41">
        <v>2.97</v>
      </c>
      <c r="C165" s="24">
        <v>406</v>
      </c>
      <c r="D165" s="1" t="s">
        <v>368</v>
      </c>
      <c r="E165" s="41">
        <v>2.97</v>
      </c>
      <c r="F165" s="24">
        <v>406</v>
      </c>
      <c r="G165" s="1" t="s">
        <v>369</v>
      </c>
      <c r="H165" s="41">
        <v>2.97</v>
      </c>
      <c r="I165" s="24">
        <v>406</v>
      </c>
      <c r="J165" s="24">
        <v>221</v>
      </c>
      <c r="K165" s="25">
        <v>1</v>
      </c>
    </row>
    <row r="166" spans="1:11" x14ac:dyDescent="0.25">
      <c r="A166" s="1" t="s">
        <v>370</v>
      </c>
      <c r="B166" s="41">
        <v>3.16</v>
      </c>
      <c r="C166" s="24">
        <v>407</v>
      </c>
      <c r="D166" s="1" t="s">
        <v>1362</v>
      </c>
      <c r="E166" s="41">
        <v>3.16</v>
      </c>
      <c r="F166" s="24">
        <v>407</v>
      </c>
      <c r="G166" s="1" t="s">
        <v>371</v>
      </c>
      <c r="H166" s="41">
        <v>3.16</v>
      </c>
      <c r="I166" s="24">
        <v>407</v>
      </c>
      <c r="J166" s="24">
        <v>254</v>
      </c>
      <c r="K166" s="25">
        <v>1</v>
      </c>
    </row>
    <row r="167" spans="1:11" x14ac:dyDescent="0.25">
      <c r="A167" s="1" t="s">
        <v>372</v>
      </c>
      <c r="B167" s="41">
        <v>3.16</v>
      </c>
      <c r="C167" s="24" t="s">
        <v>1434</v>
      </c>
      <c r="D167" s="1" t="s">
        <v>373</v>
      </c>
      <c r="E167" s="41">
        <v>3.16</v>
      </c>
      <c r="F167" s="24" t="s">
        <v>1434</v>
      </c>
      <c r="G167" s="1" t="s">
        <v>374</v>
      </c>
      <c r="H167" s="41">
        <v>3.16</v>
      </c>
      <c r="I167" s="24" t="s">
        <v>1434</v>
      </c>
      <c r="J167" s="24">
        <v>234</v>
      </c>
      <c r="K167" s="25">
        <v>1</v>
      </c>
    </row>
    <row r="168" spans="1:11" x14ac:dyDescent="0.25">
      <c r="A168" s="1" t="s">
        <v>375</v>
      </c>
      <c r="B168" s="41">
        <v>3.19</v>
      </c>
      <c r="C168" s="24">
        <v>407</v>
      </c>
      <c r="D168" s="1" t="s">
        <v>376</v>
      </c>
      <c r="E168" s="41">
        <v>3.19</v>
      </c>
      <c r="F168" s="24">
        <v>407</v>
      </c>
      <c r="G168" s="1" t="s">
        <v>377</v>
      </c>
      <c r="H168" s="41">
        <v>3.19</v>
      </c>
      <c r="I168" s="24">
        <v>407</v>
      </c>
      <c r="J168" s="24">
        <v>242</v>
      </c>
      <c r="K168" s="25">
        <v>1</v>
      </c>
    </row>
    <row r="169" spans="1:11" x14ac:dyDescent="0.25">
      <c r="A169" s="1" t="s">
        <v>378</v>
      </c>
      <c r="B169" s="41">
        <v>4.34</v>
      </c>
      <c r="C169" s="24"/>
      <c r="D169" s="1" t="s">
        <v>1363</v>
      </c>
      <c r="E169" s="41">
        <v>4.34</v>
      </c>
      <c r="F169" s="24"/>
      <c r="G169" s="1" t="s">
        <v>379</v>
      </c>
      <c r="H169" s="41">
        <v>4.34</v>
      </c>
      <c r="I169" s="24"/>
      <c r="J169" s="24">
        <v>243</v>
      </c>
      <c r="K169" s="25">
        <v>1</v>
      </c>
    </row>
    <row r="170" spans="1:11" x14ac:dyDescent="0.25">
      <c r="A170" s="1" t="s">
        <v>1131</v>
      </c>
      <c r="B170" s="41">
        <v>4.3499999999999996</v>
      </c>
      <c r="C170" s="24"/>
      <c r="D170" s="1" t="s">
        <v>1364</v>
      </c>
      <c r="E170" s="41">
        <v>4.3499999999999996</v>
      </c>
      <c r="F170" s="24"/>
      <c r="G170" s="1" t="s">
        <v>1132</v>
      </c>
      <c r="H170" s="41">
        <v>4.3499999999999996</v>
      </c>
      <c r="I170" s="24"/>
      <c r="J170" s="24">
        <v>198</v>
      </c>
      <c r="K170" s="25">
        <v>1</v>
      </c>
    </row>
    <row r="171" spans="1:11" x14ac:dyDescent="0.25">
      <c r="A171" s="1" t="s">
        <v>380</v>
      </c>
      <c r="B171" s="41">
        <v>3.2</v>
      </c>
      <c r="C171" s="24">
        <v>414</v>
      </c>
      <c r="D171" s="1" t="s">
        <v>381</v>
      </c>
      <c r="E171" s="41">
        <v>3.2</v>
      </c>
      <c r="F171" s="24">
        <v>414</v>
      </c>
      <c r="G171" s="1" t="s">
        <v>382</v>
      </c>
      <c r="H171" s="41">
        <v>3.2</v>
      </c>
      <c r="I171" s="24">
        <v>414</v>
      </c>
      <c r="J171" s="24">
        <v>238</v>
      </c>
      <c r="K171" s="25">
        <v>1</v>
      </c>
    </row>
    <row r="172" spans="1:11" x14ac:dyDescent="0.25">
      <c r="A172" s="1" t="s">
        <v>383</v>
      </c>
      <c r="B172" s="41">
        <v>1.71</v>
      </c>
      <c r="C172" s="24">
        <v>403</v>
      </c>
      <c r="D172" s="1" t="s">
        <v>384</v>
      </c>
      <c r="E172" s="41">
        <v>1.71</v>
      </c>
      <c r="F172" s="24">
        <v>403</v>
      </c>
      <c r="G172" s="1" t="s">
        <v>385</v>
      </c>
      <c r="H172" s="41">
        <v>1.71</v>
      </c>
      <c r="I172" s="24">
        <v>403</v>
      </c>
      <c r="J172" s="24">
        <v>110</v>
      </c>
      <c r="K172" s="25">
        <v>1</v>
      </c>
    </row>
    <row r="173" spans="1:11" x14ac:dyDescent="0.25">
      <c r="A173" s="1" t="s">
        <v>386</v>
      </c>
      <c r="B173" s="41">
        <v>2.63</v>
      </c>
      <c r="C173" s="24">
        <v>416</v>
      </c>
      <c r="D173" s="1" t="s">
        <v>387</v>
      </c>
      <c r="E173" s="41">
        <v>2.63</v>
      </c>
      <c r="F173" s="24">
        <v>416</v>
      </c>
      <c r="G173" s="1" t="s">
        <v>388</v>
      </c>
      <c r="H173" s="41">
        <v>2.63</v>
      </c>
      <c r="I173" s="24">
        <v>416</v>
      </c>
      <c r="J173" s="24">
        <v>251</v>
      </c>
      <c r="K173" s="25">
        <v>1</v>
      </c>
    </row>
    <row r="174" spans="1:11" x14ac:dyDescent="0.25">
      <c r="A174" s="1" t="s">
        <v>389</v>
      </c>
      <c r="B174" s="41">
        <v>2.86</v>
      </c>
      <c r="C174" s="24">
        <v>416</v>
      </c>
      <c r="D174" s="1" t="s">
        <v>390</v>
      </c>
      <c r="E174" s="41">
        <v>2.86</v>
      </c>
      <c r="F174" s="24">
        <v>416</v>
      </c>
      <c r="G174" s="1" t="s">
        <v>391</v>
      </c>
      <c r="H174" s="41">
        <v>2.86</v>
      </c>
      <c r="I174" s="24">
        <v>416</v>
      </c>
      <c r="J174" s="24">
        <v>233</v>
      </c>
      <c r="K174" s="25">
        <v>1</v>
      </c>
    </row>
    <row r="175" spans="1:11" x14ac:dyDescent="0.25">
      <c r="A175" s="1" t="s">
        <v>392</v>
      </c>
      <c r="B175" s="41">
        <v>2.81</v>
      </c>
      <c r="C175" s="24">
        <v>427</v>
      </c>
      <c r="D175" s="1" t="s">
        <v>393</v>
      </c>
      <c r="E175" s="41">
        <v>2.81</v>
      </c>
      <c r="F175" s="24">
        <v>427</v>
      </c>
      <c r="G175" s="1" t="s">
        <v>394</v>
      </c>
      <c r="H175" s="41">
        <v>2.81</v>
      </c>
      <c r="I175" s="24">
        <v>427</v>
      </c>
      <c r="J175" s="24">
        <v>231</v>
      </c>
      <c r="K175" s="25">
        <v>1</v>
      </c>
    </row>
    <row r="176" spans="1:11" x14ac:dyDescent="0.25">
      <c r="A176" s="1" t="s">
        <v>395</v>
      </c>
      <c r="B176" s="41">
        <v>2.44</v>
      </c>
      <c r="C176" s="24">
        <v>427</v>
      </c>
      <c r="D176" s="1" t="s">
        <v>396</v>
      </c>
      <c r="E176" s="41">
        <v>2.44</v>
      </c>
      <c r="F176" s="24">
        <v>427</v>
      </c>
      <c r="G176" s="1" t="s">
        <v>397</v>
      </c>
      <c r="H176" s="41">
        <v>2.44</v>
      </c>
      <c r="I176" s="24">
        <v>427</v>
      </c>
      <c r="J176" s="24">
        <v>207</v>
      </c>
      <c r="K176" s="25">
        <v>1</v>
      </c>
    </row>
    <row r="177" spans="1:11" x14ac:dyDescent="0.25">
      <c r="A177" s="1" t="s">
        <v>398</v>
      </c>
      <c r="B177" s="41">
        <v>3.45</v>
      </c>
      <c r="C177" s="24">
        <v>402</v>
      </c>
      <c r="D177" s="1" t="s">
        <v>1365</v>
      </c>
      <c r="E177" s="41">
        <v>3.45</v>
      </c>
      <c r="F177" s="24">
        <v>402</v>
      </c>
      <c r="G177" s="1" t="s">
        <v>399</v>
      </c>
      <c r="H177" s="41">
        <v>3.45</v>
      </c>
      <c r="I177" s="24">
        <v>402</v>
      </c>
      <c r="J177" s="24">
        <v>236</v>
      </c>
      <c r="K177" s="25">
        <v>1</v>
      </c>
    </row>
    <row r="178" spans="1:11" x14ac:dyDescent="0.25">
      <c r="A178" s="1" t="s">
        <v>400</v>
      </c>
      <c r="B178" s="41">
        <v>3.48</v>
      </c>
      <c r="C178" s="24">
        <v>404</v>
      </c>
      <c r="D178" s="1" t="s">
        <v>1366</v>
      </c>
      <c r="E178" s="41">
        <v>3.48</v>
      </c>
      <c r="F178" s="24">
        <v>404</v>
      </c>
      <c r="G178" s="1" t="s">
        <v>401</v>
      </c>
      <c r="H178" s="41">
        <v>3.48</v>
      </c>
      <c r="I178" s="24">
        <v>404</v>
      </c>
      <c r="J178" s="24">
        <v>234</v>
      </c>
      <c r="K178" s="25">
        <v>1</v>
      </c>
    </row>
    <row r="179" spans="1:11" x14ac:dyDescent="0.25">
      <c r="A179" s="1" t="s">
        <v>402</v>
      </c>
      <c r="B179" s="41">
        <v>3.14</v>
      </c>
      <c r="C179" s="24">
        <v>416</v>
      </c>
      <c r="D179" s="1" t="s">
        <v>403</v>
      </c>
      <c r="E179" s="41">
        <v>3.14</v>
      </c>
      <c r="F179" s="24">
        <v>416</v>
      </c>
      <c r="G179" s="1" t="s">
        <v>404</v>
      </c>
      <c r="H179" s="41">
        <v>3.14</v>
      </c>
      <c r="I179" s="24">
        <v>416</v>
      </c>
      <c r="J179" s="24">
        <v>251</v>
      </c>
      <c r="K179" s="25">
        <v>1</v>
      </c>
    </row>
    <row r="180" spans="1:11" x14ac:dyDescent="0.25">
      <c r="A180" s="1" t="s">
        <v>405</v>
      </c>
      <c r="B180" s="41">
        <v>3.07</v>
      </c>
      <c r="C180" s="24">
        <v>406</v>
      </c>
      <c r="D180" s="1" t="s">
        <v>406</v>
      </c>
      <c r="E180" s="41">
        <v>3.07</v>
      </c>
      <c r="F180" s="24">
        <v>406</v>
      </c>
      <c r="G180" s="1" t="s">
        <v>407</v>
      </c>
      <c r="H180" s="41">
        <v>3.07</v>
      </c>
      <c r="I180" s="24">
        <v>406</v>
      </c>
      <c r="J180" s="24">
        <v>221</v>
      </c>
      <c r="K180" s="25">
        <v>1</v>
      </c>
    </row>
    <row r="181" spans="1:11" x14ac:dyDescent="0.25">
      <c r="A181" s="1" t="s">
        <v>408</v>
      </c>
      <c r="B181" s="41">
        <v>3.27</v>
      </c>
      <c r="C181" s="24">
        <v>407</v>
      </c>
      <c r="D181" s="1" t="s">
        <v>1367</v>
      </c>
      <c r="E181" s="41">
        <v>3.27</v>
      </c>
      <c r="F181" s="24">
        <v>407</v>
      </c>
      <c r="G181" s="1" t="s">
        <v>409</v>
      </c>
      <c r="H181" s="41">
        <v>3.27</v>
      </c>
      <c r="I181" s="24">
        <v>407</v>
      </c>
      <c r="J181" s="24">
        <v>254</v>
      </c>
      <c r="K181" s="25">
        <v>1</v>
      </c>
    </row>
    <row r="182" spans="1:11" x14ac:dyDescent="0.25">
      <c r="A182" s="1" t="s">
        <v>410</v>
      </c>
      <c r="B182" s="41">
        <v>3.27</v>
      </c>
      <c r="C182" s="24">
        <v>406</v>
      </c>
      <c r="D182" s="1" t="s">
        <v>411</v>
      </c>
      <c r="E182" s="41">
        <v>3.27</v>
      </c>
      <c r="F182" s="24">
        <v>406</v>
      </c>
      <c r="G182" s="1" t="s">
        <v>412</v>
      </c>
      <c r="H182" s="41">
        <v>3.27</v>
      </c>
      <c r="I182" s="24">
        <v>406</v>
      </c>
      <c r="J182" s="24">
        <v>234</v>
      </c>
      <c r="K182" s="25">
        <v>1</v>
      </c>
    </row>
    <row r="183" spans="1:11" x14ac:dyDescent="0.25">
      <c r="A183" s="1" t="s">
        <v>413</v>
      </c>
      <c r="B183" s="41">
        <v>3.28</v>
      </c>
      <c r="C183" s="24">
        <v>416</v>
      </c>
      <c r="D183" s="1" t="s">
        <v>414</v>
      </c>
      <c r="E183" s="41">
        <v>3.28</v>
      </c>
      <c r="F183" s="24">
        <v>416</v>
      </c>
      <c r="G183" s="1" t="s">
        <v>415</v>
      </c>
      <c r="H183" s="41">
        <v>3.28</v>
      </c>
      <c r="I183" s="24">
        <v>416</v>
      </c>
      <c r="J183" s="24">
        <v>242</v>
      </c>
      <c r="K183" s="25">
        <v>1</v>
      </c>
    </row>
    <row r="184" spans="1:11" x14ac:dyDescent="0.25">
      <c r="A184" s="1" t="s">
        <v>416</v>
      </c>
      <c r="B184" s="41">
        <v>5.63</v>
      </c>
      <c r="C184" s="24">
        <v>413</v>
      </c>
      <c r="D184" s="1" t="s">
        <v>417</v>
      </c>
      <c r="E184" s="41">
        <v>5.63</v>
      </c>
      <c r="F184" s="24">
        <v>413</v>
      </c>
      <c r="G184" s="1" t="s">
        <v>418</v>
      </c>
      <c r="H184" s="41">
        <v>5.63</v>
      </c>
      <c r="I184" s="24">
        <v>413</v>
      </c>
      <c r="J184" s="24">
        <v>169</v>
      </c>
      <c r="K184" s="25">
        <v>1</v>
      </c>
    </row>
    <row r="185" spans="1:11" x14ac:dyDescent="0.25">
      <c r="A185" s="1" t="s">
        <v>419</v>
      </c>
      <c r="B185" s="41">
        <v>1.76</v>
      </c>
      <c r="C185" s="24">
        <v>403</v>
      </c>
      <c r="D185" s="1" t="s">
        <v>420</v>
      </c>
      <c r="E185" s="41">
        <v>1.76</v>
      </c>
      <c r="F185" s="24">
        <v>403</v>
      </c>
      <c r="G185" s="1" t="s">
        <v>421</v>
      </c>
      <c r="H185" s="41">
        <v>1.76</v>
      </c>
      <c r="I185" s="24">
        <v>403</v>
      </c>
      <c r="J185" s="24">
        <v>110</v>
      </c>
      <c r="K185" s="25">
        <v>1</v>
      </c>
    </row>
    <row r="186" spans="1:11" x14ac:dyDescent="0.25">
      <c r="A186" s="1" t="s">
        <v>422</v>
      </c>
      <c r="B186" s="41">
        <v>3.31</v>
      </c>
      <c r="C186" s="24">
        <v>416</v>
      </c>
      <c r="D186" s="1" t="s">
        <v>423</v>
      </c>
      <c r="E186" s="41">
        <v>3.31</v>
      </c>
      <c r="F186" s="24">
        <v>416</v>
      </c>
      <c r="G186" s="1" t="s">
        <v>424</v>
      </c>
      <c r="H186" s="41">
        <v>3.31</v>
      </c>
      <c r="I186" s="24">
        <v>416</v>
      </c>
      <c r="J186" s="24">
        <v>251</v>
      </c>
      <c r="K186" s="25">
        <v>1</v>
      </c>
    </row>
    <row r="187" spans="1:11" x14ac:dyDescent="0.25">
      <c r="A187" s="1" t="s">
        <v>425</v>
      </c>
      <c r="B187" s="41">
        <v>3.4</v>
      </c>
      <c r="C187" s="24">
        <v>416</v>
      </c>
      <c r="D187" s="1" t="s">
        <v>426</v>
      </c>
      <c r="E187" s="41">
        <v>3.4</v>
      </c>
      <c r="F187" s="24">
        <v>416</v>
      </c>
      <c r="G187" s="1" t="s">
        <v>427</v>
      </c>
      <c r="H187" s="41">
        <v>3.4</v>
      </c>
      <c r="I187" s="24">
        <v>416</v>
      </c>
      <c r="J187" s="24">
        <v>233</v>
      </c>
      <c r="K187" s="25">
        <v>1</v>
      </c>
    </row>
    <row r="188" spans="1:11" x14ac:dyDescent="0.25">
      <c r="A188" s="1" t="s">
        <v>428</v>
      </c>
      <c r="B188" s="41">
        <v>3.7</v>
      </c>
      <c r="C188" s="24">
        <v>422</v>
      </c>
      <c r="D188" s="1" t="s">
        <v>429</v>
      </c>
      <c r="E188" s="41">
        <v>3.7</v>
      </c>
      <c r="F188" s="24">
        <v>422</v>
      </c>
      <c r="G188" s="1" t="s">
        <v>430</v>
      </c>
      <c r="H188" s="41">
        <v>3.7</v>
      </c>
      <c r="I188" s="24">
        <v>422</v>
      </c>
      <c r="J188" s="24">
        <v>210</v>
      </c>
      <c r="K188" s="25">
        <v>1</v>
      </c>
    </row>
    <row r="189" spans="1:11" x14ac:dyDescent="0.25">
      <c r="A189" s="1" t="s">
        <v>431</v>
      </c>
      <c r="B189" s="41">
        <v>3.49</v>
      </c>
      <c r="C189" s="24">
        <v>427</v>
      </c>
      <c r="D189" s="1" t="s">
        <v>432</v>
      </c>
      <c r="E189" s="41">
        <v>3.49</v>
      </c>
      <c r="F189" s="24">
        <v>427</v>
      </c>
      <c r="G189" s="1" t="s">
        <v>433</v>
      </c>
      <c r="H189" s="41">
        <v>3.49</v>
      </c>
      <c r="I189" s="24">
        <v>427</v>
      </c>
      <c r="J189" s="24">
        <v>231</v>
      </c>
      <c r="K189" s="25">
        <v>1</v>
      </c>
    </row>
    <row r="190" spans="1:11" x14ac:dyDescent="0.25">
      <c r="A190" s="1" t="s">
        <v>434</v>
      </c>
      <c r="B190" s="41">
        <v>3.12</v>
      </c>
      <c r="C190" s="24">
        <v>427</v>
      </c>
      <c r="D190" s="1" t="s">
        <v>435</v>
      </c>
      <c r="E190" s="41">
        <v>3.12</v>
      </c>
      <c r="F190" s="24">
        <v>427</v>
      </c>
      <c r="G190" s="1" t="s">
        <v>436</v>
      </c>
      <c r="H190" s="41">
        <v>3.12</v>
      </c>
      <c r="I190" s="24">
        <v>427</v>
      </c>
      <c r="J190" s="24">
        <v>207</v>
      </c>
      <c r="K190" s="25">
        <v>1</v>
      </c>
    </row>
    <row r="191" spans="1:11" x14ac:dyDescent="0.25">
      <c r="A191" s="1" t="s">
        <v>437</v>
      </c>
      <c r="B191" s="41">
        <v>3.2</v>
      </c>
      <c r="C191" s="24">
        <v>422</v>
      </c>
      <c r="D191" s="1" t="s">
        <v>438</v>
      </c>
      <c r="E191" s="41">
        <v>3.2</v>
      </c>
      <c r="F191" s="24">
        <v>422</v>
      </c>
      <c r="G191" s="26" t="s">
        <v>439</v>
      </c>
      <c r="H191" s="41">
        <v>3.2</v>
      </c>
      <c r="I191" s="24">
        <v>422</v>
      </c>
      <c r="J191" s="24">
        <v>210</v>
      </c>
      <c r="K191" s="25">
        <v>1</v>
      </c>
    </row>
    <row r="192" spans="1:11" x14ac:dyDescent="0.25">
      <c r="A192" s="1" t="s">
        <v>440</v>
      </c>
      <c r="B192" s="41">
        <v>4.03</v>
      </c>
      <c r="C192" s="24">
        <v>406</v>
      </c>
      <c r="D192" s="1" t="s">
        <v>441</v>
      </c>
      <c r="E192" s="41">
        <v>4.03</v>
      </c>
      <c r="F192" s="24">
        <v>406</v>
      </c>
      <c r="G192" s="1" t="s">
        <v>442</v>
      </c>
      <c r="H192" s="41">
        <v>4.03</v>
      </c>
      <c r="I192" s="24">
        <v>406</v>
      </c>
      <c r="J192" s="24">
        <v>221</v>
      </c>
      <c r="K192" s="25">
        <v>1</v>
      </c>
    </row>
    <row r="193" spans="1:11" x14ac:dyDescent="0.25">
      <c r="A193" s="1" t="s">
        <v>443</v>
      </c>
      <c r="B193" s="41">
        <v>4.2300000000000004</v>
      </c>
      <c r="C193" s="24">
        <v>407</v>
      </c>
      <c r="D193" s="1" t="s">
        <v>1368</v>
      </c>
      <c r="E193" s="41">
        <v>4.2300000000000004</v>
      </c>
      <c r="F193" s="24">
        <v>407</v>
      </c>
      <c r="G193" s="1" t="s">
        <v>444</v>
      </c>
      <c r="H193" s="41">
        <v>4.2300000000000004</v>
      </c>
      <c r="I193" s="24">
        <v>407</v>
      </c>
      <c r="J193" s="24">
        <v>254</v>
      </c>
      <c r="K193" s="25">
        <v>1</v>
      </c>
    </row>
    <row r="194" spans="1:11" x14ac:dyDescent="0.25">
      <c r="A194" s="1" t="s">
        <v>445</v>
      </c>
      <c r="B194" s="41">
        <v>4.2300000000000004</v>
      </c>
      <c r="C194" s="24">
        <v>406</v>
      </c>
      <c r="D194" s="1" t="s">
        <v>446</v>
      </c>
      <c r="E194" s="41">
        <v>4.2300000000000004</v>
      </c>
      <c r="F194" s="24">
        <v>406</v>
      </c>
      <c r="G194" s="1" t="s">
        <v>447</v>
      </c>
      <c r="H194" s="41">
        <v>4.2300000000000004</v>
      </c>
      <c r="I194" s="24">
        <v>406</v>
      </c>
      <c r="J194" s="24">
        <v>234</v>
      </c>
      <c r="K194" s="25">
        <v>1</v>
      </c>
    </row>
    <row r="195" spans="1:11" x14ac:dyDescent="0.25">
      <c r="A195" s="1" t="s">
        <v>448</v>
      </c>
      <c r="B195" s="41">
        <v>4.04</v>
      </c>
      <c r="C195" s="24">
        <v>416</v>
      </c>
      <c r="D195" s="1" t="s">
        <v>449</v>
      </c>
      <c r="E195" s="41">
        <v>4.04</v>
      </c>
      <c r="F195" s="24">
        <v>416</v>
      </c>
      <c r="G195" s="1" t="s">
        <v>450</v>
      </c>
      <c r="H195" s="41">
        <v>4.04</v>
      </c>
      <c r="I195" s="24">
        <v>416</v>
      </c>
      <c r="J195" s="24">
        <v>242</v>
      </c>
      <c r="K195" s="25">
        <v>1</v>
      </c>
    </row>
    <row r="196" spans="1:11" x14ac:dyDescent="0.25">
      <c r="A196" s="1" t="s">
        <v>451</v>
      </c>
      <c r="B196" s="41">
        <v>2.2400000000000002</v>
      </c>
      <c r="C196" s="24">
        <v>403</v>
      </c>
      <c r="D196" s="1" t="s">
        <v>452</v>
      </c>
      <c r="E196" s="41">
        <v>2.2400000000000002</v>
      </c>
      <c r="F196" s="24">
        <v>403</v>
      </c>
      <c r="G196" s="1" t="s">
        <v>453</v>
      </c>
      <c r="H196" s="41">
        <v>2.2400000000000002</v>
      </c>
      <c r="I196" s="24">
        <v>403</v>
      </c>
      <c r="J196" s="24">
        <v>110</v>
      </c>
      <c r="K196" s="25">
        <v>1</v>
      </c>
    </row>
    <row r="197" spans="1:11" x14ac:dyDescent="0.25">
      <c r="A197" s="1" t="s">
        <v>1369</v>
      </c>
      <c r="B197" s="41">
        <v>3.99</v>
      </c>
      <c r="C197" s="24">
        <v>416</v>
      </c>
      <c r="D197" s="1" t="s">
        <v>1370</v>
      </c>
      <c r="E197" s="41">
        <v>3.99</v>
      </c>
      <c r="F197" s="24">
        <v>416</v>
      </c>
      <c r="G197" s="1" t="s">
        <v>454</v>
      </c>
      <c r="H197" s="41">
        <v>3.99</v>
      </c>
      <c r="I197" s="24">
        <v>416</v>
      </c>
      <c r="J197" s="24">
        <v>244</v>
      </c>
      <c r="K197" s="25">
        <v>1</v>
      </c>
    </row>
    <row r="198" spans="1:11" x14ac:dyDescent="0.25">
      <c r="A198" s="1" t="s">
        <v>455</v>
      </c>
      <c r="B198" s="41">
        <v>3.2</v>
      </c>
      <c r="C198" s="24">
        <v>422</v>
      </c>
      <c r="D198" s="1" t="s">
        <v>456</v>
      </c>
      <c r="E198" s="41">
        <v>3.2</v>
      </c>
      <c r="F198" s="24">
        <v>422</v>
      </c>
      <c r="G198" s="26" t="s">
        <v>457</v>
      </c>
      <c r="H198" s="41">
        <v>3.2</v>
      </c>
      <c r="I198" s="24">
        <v>422</v>
      </c>
      <c r="J198" s="24">
        <v>210</v>
      </c>
      <c r="K198" s="25">
        <v>1</v>
      </c>
    </row>
    <row r="199" spans="1:11" x14ac:dyDescent="0.25">
      <c r="A199" s="1" t="s">
        <v>458</v>
      </c>
      <c r="B199" s="41">
        <v>3.95</v>
      </c>
      <c r="C199" s="24">
        <v>416</v>
      </c>
      <c r="D199" s="1" t="s">
        <v>459</v>
      </c>
      <c r="E199" s="41">
        <v>3.95</v>
      </c>
      <c r="F199" s="24">
        <v>416</v>
      </c>
      <c r="G199" s="1" t="s">
        <v>460</v>
      </c>
      <c r="H199" s="41">
        <v>3.95</v>
      </c>
      <c r="I199" s="24">
        <v>416</v>
      </c>
      <c r="J199" s="24">
        <v>251</v>
      </c>
      <c r="K199" s="25">
        <v>1</v>
      </c>
    </row>
    <row r="200" spans="1:11" x14ac:dyDescent="0.25">
      <c r="A200" s="1" t="s">
        <v>461</v>
      </c>
      <c r="B200" s="41">
        <v>3.92</v>
      </c>
      <c r="C200" s="24">
        <v>416</v>
      </c>
      <c r="D200" s="1" t="s">
        <v>462</v>
      </c>
      <c r="E200" s="41">
        <v>3.92</v>
      </c>
      <c r="F200" s="24">
        <v>416</v>
      </c>
      <c r="G200" s="1" t="s">
        <v>463</v>
      </c>
      <c r="H200" s="41">
        <v>3.92</v>
      </c>
      <c r="I200" s="24">
        <v>416</v>
      </c>
      <c r="J200" s="24">
        <v>233</v>
      </c>
      <c r="K200" s="25">
        <v>1</v>
      </c>
    </row>
    <row r="201" spans="1:11" x14ac:dyDescent="0.25">
      <c r="A201" s="1" t="s">
        <v>464</v>
      </c>
      <c r="B201" s="41">
        <v>4.13</v>
      </c>
      <c r="C201" s="24">
        <v>427</v>
      </c>
      <c r="D201" s="1" t="s">
        <v>465</v>
      </c>
      <c r="E201" s="41">
        <v>4.13</v>
      </c>
      <c r="F201" s="24">
        <v>427</v>
      </c>
      <c r="G201" s="1" t="s">
        <v>466</v>
      </c>
      <c r="H201" s="41">
        <v>4.13</v>
      </c>
      <c r="I201" s="24">
        <v>427</v>
      </c>
      <c r="J201" s="24">
        <v>231</v>
      </c>
      <c r="K201" s="25">
        <v>1</v>
      </c>
    </row>
    <row r="202" spans="1:11" x14ac:dyDescent="0.25">
      <c r="A202" s="1" t="s">
        <v>467</v>
      </c>
      <c r="B202" s="41">
        <v>3.76</v>
      </c>
      <c r="C202" s="24">
        <v>427</v>
      </c>
      <c r="D202" s="1" t="s">
        <v>468</v>
      </c>
      <c r="E202" s="41">
        <v>3.76</v>
      </c>
      <c r="F202" s="24">
        <v>427</v>
      </c>
      <c r="G202" s="1" t="s">
        <v>469</v>
      </c>
      <c r="H202" s="41">
        <v>3.76</v>
      </c>
      <c r="I202" s="24">
        <v>427</v>
      </c>
      <c r="J202" s="24">
        <v>207</v>
      </c>
      <c r="K202" s="25">
        <v>1</v>
      </c>
    </row>
    <row r="203" spans="1:11" x14ac:dyDescent="0.25">
      <c r="A203" s="1" t="s">
        <v>470</v>
      </c>
      <c r="B203" s="41">
        <v>3.5</v>
      </c>
      <c r="C203" s="24">
        <v>416</v>
      </c>
      <c r="D203" s="1" t="s">
        <v>471</v>
      </c>
      <c r="E203" s="41">
        <v>3.5</v>
      </c>
      <c r="F203" s="24">
        <v>416</v>
      </c>
      <c r="G203" s="1" t="s">
        <v>472</v>
      </c>
      <c r="H203" s="41">
        <v>3.5</v>
      </c>
      <c r="I203" s="24">
        <v>416</v>
      </c>
      <c r="J203" s="24">
        <v>251</v>
      </c>
      <c r="K203" s="25">
        <v>1</v>
      </c>
    </row>
    <row r="204" spans="1:11" x14ac:dyDescent="0.25">
      <c r="A204" s="1" t="s">
        <v>473</v>
      </c>
      <c r="B204" s="41">
        <v>3.43</v>
      </c>
      <c r="C204" s="24">
        <v>406</v>
      </c>
      <c r="D204" s="1" t="s">
        <v>474</v>
      </c>
      <c r="E204" s="41">
        <v>3.43</v>
      </c>
      <c r="F204" s="24">
        <v>406</v>
      </c>
      <c r="G204" s="1" t="s">
        <v>475</v>
      </c>
      <c r="H204" s="41">
        <v>3.43</v>
      </c>
      <c r="I204" s="24">
        <v>406</v>
      </c>
      <c r="J204" s="24">
        <v>221</v>
      </c>
      <c r="K204" s="25">
        <v>1</v>
      </c>
    </row>
    <row r="205" spans="1:11" x14ac:dyDescent="0.25">
      <c r="A205" s="1" t="s">
        <v>476</v>
      </c>
      <c r="B205" s="41">
        <v>3.63</v>
      </c>
      <c r="C205" s="24">
        <v>407</v>
      </c>
      <c r="D205" s="1" t="s">
        <v>477</v>
      </c>
      <c r="E205" s="41">
        <v>3.63</v>
      </c>
      <c r="F205" s="24">
        <v>407</v>
      </c>
      <c r="G205" s="1" t="s">
        <v>478</v>
      </c>
      <c r="H205" s="41">
        <v>3.63</v>
      </c>
      <c r="I205" s="24">
        <v>407</v>
      </c>
      <c r="J205" s="24">
        <v>254</v>
      </c>
      <c r="K205" s="25">
        <v>1</v>
      </c>
    </row>
    <row r="206" spans="1:11" x14ac:dyDescent="0.25">
      <c r="A206" s="1" t="s">
        <v>479</v>
      </c>
      <c r="B206" s="41">
        <v>3.63</v>
      </c>
      <c r="C206" s="24">
        <v>406</v>
      </c>
      <c r="D206" s="1" t="s">
        <v>480</v>
      </c>
      <c r="E206" s="41">
        <v>3.63</v>
      </c>
      <c r="F206" s="24">
        <v>406</v>
      </c>
      <c r="G206" s="1" t="s">
        <v>481</v>
      </c>
      <c r="H206" s="41">
        <v>3.63</v>
      </c>
      <c r="I206" s="24">
        <v>406</v>
      </c>
      <c r="J206" s="24">
        <v>234</v>
      </c>
      <c r="K206" s="25">
        <v>1</v>
      </c>
    </row>
    <row r="207" spans="1:11" x14ac:dyDescent="0.25">
      <c r="A207" s="1" t="s">
        <v>482</v>
      </c>
      <c r="B207" s="41">
        <v>3.56</v>
      </c>
      <c r="C207" s="24">
        <v>416</v>
      </c>
      <c r="D207" s="1" t="s">
        <v>483</v>
      </c>
      <c r="E207" s="41">
        <v>3.56</v>
      </c>
      <c r="F207" s="24">
        <v>416</v>
      </c>
      <c r="G207" s="1" t="s">
        <v>484</v>
      </c>
      <c r="H207" s="41">
        <v>3.56</v>
      </c>
      <c r="I207" s="24">
        <v>416</v>
      </c>
      <c r="J207" s="24">
        <v>242</v>
      </c>
      <c r="K207" s="25">
        <v>1</v>
      </c>
    </row>
    <row r="208" spans="1:11" x14ac:dyDescent="0.25">
      <c r="A208" s="1" t="s">
        <v>485</v>
      </c>
      <c r="B208" s="41">
        <v>3.89</v>
      </c>
      <c r="C208" s="24">
        <v>417</v>
      </c>
      <c r="D208" s="1" t="s">
        <v>1371</v>
      </c>
      <c r="E208" s="41">
        <v>3.89</v>
      </c>
      <c r="F208" s="24">
        <v>417</v>
      </c>
      <c r="G208" s="1" t="s">
        <v>1372</v>
      </c>
      <c r="H208" s="41">
        <v>3.89</v>
      </c>
      <c r="I208" s="24">
        <v>417</v>
      </c>
      <c r="J208" s="24">
        <v>246</v>
      </c>
      <c r="K208" s="25">
        <v>1</v>
      </c>
    </row>
    <row r="209" spans="1:11" x14ac:dyDescent="0.25">
      <c r="A209" s="1" t="s">
        <v>486</v>
      </c>
      <c r="B209" s="41">
        <v>3.08</v>
      </c>
      <c r="C209" s="24">
        <v>416</v>
      </c>
      <c r="D209" s="1" t="s">
        <v>487</v>
      </c>
      <c r="E209" s="41">
        <v>3.08</v>
      </c>
      <c r="F209" s="24">
        <v>416</v>
      </c>
      <c r="G209" s="1" t="s">
        <v>488</v>
      </c>
      <c r="H209" s="41">
        <v>3.08</v>
      </c>
      <c r="I209" s="24">
        <v>416</v>
      </c>
      <c r="J209" s="24">
        <v>233</v>
      </c>
      <c r="K209" s="25">
        <v>1</v>
      </c>
    </row>
    <row r="210" spans="1:11" x14ac:dyDescent="0.25">
      <c r="A210" s="1" t="s">
        <v>489</v>
      </c>
      <c r="B210" s="41">
        <v>1.94</v>
      </c>
      <c r="C210" s="24">
        <v>403</v>
      </c>
      <c r="D210" s="1" t="s">
        <v>490</v>
      </c>
      <c r="E210" s="41">
        <v>1.94</v>
      </c>
      <c r="F210" s="24">
        <v>403</v>
      </c>
      <c r="G210" s="1" t="s">
        <v>491</v>
      </c>
      <c r="H210" s="41">
        <v>1.94</v>
      </c>
      <c r="I210" s="24">
        <v>403</v>
      </c>
      <c r="J210" s="24">
        <v>110</v>
      </c>
      <c r="K210" s="25">
        <v>1</v>
      </c>
    </row>
    <row r="211" spans="1:11" x14ac:dyDescent="0.25">
      <c r="A211" s="1" t="s">
        <v>492</v>
      </c>
      <c r="B211" s="41">
        <v>3.3</v>
      </c>
      <c r="C211" s="24">
        <v>411</v>
      </c>
      <c r="D211" s="1" t="s">
        <v>493</v>
      </c>
      <c r="E211" s="41">
        <v>3.3</v>
      </c>
      <c r="F211" s="24">
        <v>411</v>
      </c>
      <c r="G211" s="1" t="s">
        <v>494</v>
      </c>
      <c r="H211" s="41">
        <v>3.3</v>
      </c>
      <c r="I211" s="24">
        <v>411</v>
      </c>
      <c r="J211" s="24">
        <v>257</v>
      </c>
      <c r="K211" s="25">
        <v>1</v>
      </c>
    </row>
    <row r="212" spans="1:11" x14ac:dyDescent="0.25">
      <c r="A212" s="1" t="s">
        <v>495</v>
      </c>
      <c r="B212" s="41">
        <v>3.04</v>
      </c>
      <c r="C212" s="24">
        <v>412</v>
      </c>
      <c r="D212" s="1" t="s">
        <v>496</v>
      </c>
      <c r="E212" s="41">
        <v>3.04</v>
      </c>
      <c r="F212" s="24">
        <v>412</v>
      </c>
      <c r="G212" s="1" t="s">
        <v>497</v>
      </c>
      <c r="H212" s="41">
        <v>3.04</v>
      </c>
      <c r="I212" s="24">
        <v>412</v>
      </c>
      <c r="J212" s="24">
        <v>226</v>
      </c>
      <c r="K212" s="25">
        <v>1</v>
      </c>
    </row>
    <row r="213" spans="1:11" x14ac:dyDescent="0.25">
      <c r="A213" s="1" t="s">
        <v>498</v>
      </c>
      <c r="B213" s="41">
        <v>2.9</v>
      </c>
      <c r="C213" s="24">
        <v>416</v>
      </c>
      <c r="D213" s="1" t="s">
        <v>499</v>
      </c>
      <c r="E213" s="41">
        <v>2.9</v>
      </c>
      <c r="F213" s="24">
        <v>416</v>
      </c>
      <c r="G213" s="1" t="s">
        <v>500</v>
      </c>
      <c r="H213" s="41">
        <v>2.9</v>
      </c>
      <c r="I213" s="24">
        <v>416</v>
      </c>
      <c r="J213" s="24">
        <v>251</v>
      </c>
      <c r="K213" s="25">
        <v>1</v>
      </c>
    </row>
    <row r="214" spans="1:11" x14ac:dyDescent="0.25">
      <c r="A214" s="1" t="s">
        <v>501</v>
      </c>
      <c r="B214" s="41">
        <v>5.05</v>
      </c>
      <c r="C214" s="24">
        <v>420</v>
      </c>
      <c r="D214" s="1" t="s">
        <v>502</v>
      </c>
      <c r="E214" s="41">
        <v>5.05</v>
      </c>
      <c r="F214" s="24">
        <v>420</v>
      </c>
      <c r="G214" s="1" t="s">
        <v>503</v>
      </c>
      <c r="H214" s="41">
        <v>5.05</v>
      </c>
      <c r="I214" s="24">
        <v>420</v>
      </c>
      <c r="J214" s="24">
        <v>233</v>
      </c>
      <c r="K214" s="25">
        <v>1</v>
      </c>
    </row>
    <row r="215" spans="1:11" x14ac:dyDescent="0.25">
      <c r="A215" s="1" t="s">
        <v>504</v>
      </c>
      <c r="B215" s="41">
        <v>3.85</v>
      </c>
      <c r="C215" s="24">
        <v>422</v>
      </c>
      <c r="D215" s="1" t="s">
        <v>505</v>
      </c>
      <c r="E215" s="41">
        <v>3.85</v>
      </c>
      <c r="F215" s="24">
        <v>422</v>
      </c>
      <c r="G215" s="1" t="s">
        <v>506</v>
      </c>
      <c r="H215" s="41">
        <v>3.85</v>
      </c>
      <c r="I215" s="24">
        <v>422</v>
      </c>
      <c r="J215" s="24">
        <v>236</v>
      </c>
      <c r="K215" s="25">
        <v>1</v>
      </c>
    </row>
    <row r="216" spans="1:11" x14ac:dyDescent="0.25">
      <c r="A216" s="1" t="s">
        <v>507</v>
      </c>
      <c r="B216" s="41">
        <v>3.18</v>
      </c>
      <c r="C216" s="24">
        <v>424</v>
      </c>
      <c r="D216" s="1" t="s">
        <v>508</v>
      </c>
      <c r="E216" s="41">
        <v>3.18</v>
      </c>
      <c r="F216" s="24">
        <v>424</v>
      </c>
      <c r="G216" s="1" t="s">
        <v>509</v>
      </c>
      <c r="H216" s="41">
        <v>3.18</v>
      </c>
      <c r="I216" s="24">
        <v>424</v>
      </c>
      <c r="J216" s="24">
        <v>156</v>
      </c>
      <c r="K216" s="25">
        <v>1</v>
      </c>
    </row>
    <row r="217" spans="1:11" x14ac:dyDescent="0.25">
      <c r="A217" s="1" t="s">
        <v>510</v>
      </c>
      <c r="B217" s="41">
        <v>4.8499999999999996</v>
      </c>
      <c r="C217" s="24">
        <v>425</v>
      </c>
      <c r="D217" s="1" t="s">
        <v>511</v>
      </c>
      <c r="E217" s="41">
        <v>4.8499999999999996</v>
      </c>
      <c r="F217" s="24">
        <v>425</v>
      </c>
      <c r="G217" s="1" t="s">
        <v>512</v>
      </c>
      <c r="H217" s="41">
        <v>4.8499999999999996</v>
      </c>
      <c r="I217" s="24">
        <v>425</v>
      </c>
      <c r="J217" s="24">
        <v>218</v>
      </c>
      <c r="K217" s="25">
        <v>1</v>
      </c>
    </row>
    <row r="218" spans="1:11" x14ac:dyDescent="0.25">
      <c r="A218" s="1" t="s">
        <v>513</v>
      </c>
      <c r="B218" s="41">
        <v>3.95</v>
      </c>
      <c r="C218" s="24">
        <v>422</v>
      </c>
      <c r="D218" s="1" t="s">
        <v>514</v>
      </c>
      <c r="E218" s="41">
        <v>3.95</v>
      </c>
      <c r="F218" s="24">
        <v>422</v>
      </c>
      <c r="G218" s="1" t="s">
        <v>515</v>
      </c>
      <c r="H218" s="41">
        <v>3.95</v>
      </c>
      <c r="I218" s="24">
        <v>422</v>
      </c>
      <c r="J218" s="24">
        <v>210</v>
      </c>
      <c r="K218" s="25">
        <v>1</v>
      </c>
    </row>
    <row r="219" spans="1:11" x14ac:dyDescent="0.25">
      <c r="A219" s="1" t="s">
        <v>516</v>
      </c>
      <c r="B219" s="41">
        <v>4.51</v>
      </c>
      <c r="C219" s="24">
        <v>427</v>
      </c>
      <c r="D219" s="1" t="s">
        <v>1373</v>
      </c>
      <c r="E219" s="41">
        <v>4.51</v>
      </c>
      <c r="F219" s="24">
        <v>427</v>
      </c>
      <c r="G219" s="1" t="s">
        <v>517</v>
      </c>
      <c r="H219" s="41">
        <v>4.51</v>
      </c>
      <c r="I219" s="24">
        <v>427</v>
      </c>
      <c r="J219" s="24">
        <v>207</v>
      </c>
      <c r="K219" s="25">
        <v>1</v>
      </c>
    </row>
    <row r="220" spans="1:11" x14ac:dyDescent="0.25">
      <c r="A220" s="1" t="s">
        <v>518</v>
      </c>
      <c r="B220" s="41">
        <v>5.36</v>
      </c>
      <c r="C220" s="24">
        <v>416</v>
      </c>
      <c r="D220" s="1" t="s">
        <v>519</v>
      </c>
      <c r="E220" s="41">
        <v>5.36</v>
      </c>
      <c r="F220" s="24">
        <v>416</v>
      </c>
      <c r="G220" s="1" t="s">
        <v>520</v>
      </c>
      <c r="H220" s="41">
        <v>5.36</v>
      </c>
      <c r="I220" s="24">
        <v>416</v>
      </c>
      <c r="J220" s="24">
        <v>233</v>
      </c>
      <c r="K220" s="25">
        <v>1</v>
      </c>
    </row>
    <row r="221" spans="1:11" x14ac:dyDescent="0.25">
      <c r="A221" s="1" t="s">
        <v>521</v>
      </c>
      <c r="B221" s="41">
        <v>5.56</v>
      </c>
      <c r="C221" s="24">
        <v>427</v>
      </c>
      <c r="D221" s="1" t="s">
        <v>522</v>
      </c>
      <c r="E221" s="41">
        <v>5.56</v>
      </c>
      <c r="F221" s="24">
        <v>427</v>
      </c>
      <c r="G221" s="1" t="s">
        <v>523</v>
      </c>
      <c r="H221" s="41">
        <v>5.56</v>
      </c>
      <c r="I221" s="24">
        <v>427</v>
      </c>
      <c r="J221" s="24">
        <v>207</v>
      </c>
      <c r="K221" s="25">
        <v>1</v>
      </c>
    </row>
    <row r="222" spans="1:11" ht="16.5" x14ac:dyDescent="0.3">
      <c r="A222" s="14" t="s">
        <v>524</v>
      </c>
      <c r="B222" s="40"/>
      <c r="C222" s="10" t="s">
        <v>1064</v>
      </c>
      <c r="D222" s="14" t="s">
        <v>525</v>
      </c>
      <c r="E222" s="40"/>
      <c r="F222" s="10" t="s">
        <v>1229</v>
      </c>
      <c r="G222" s="14" t="s">
        <v>526</v>
      </c>
      <c r="H222" s="40"/>
      <c r="I222" s="10" t="s">
        <v>1228</v>
      </c>
      <c r="J222" s="10"/>
      <c r="K222" s="10"/>
    </row>
    <row r="223" spans="1:11" x14ac:dyDescent="0.25">
      <c r="A223" s="1" t="s">
        <v>527</v>
      </c>
      <c r="B223" s="41">
        <v>4</v>
      </c>
      <c r="C223" s="24">
        <v>502</v>
      </c>
      <c r="D223" s="1" t="s">
        <v>1374</v>
      </c>
      <c r="E223" s="41">
        <v>4</v>
      </c>
      <c r="F223" s="24">
        <v>502</v>
      </c>
      <c r="G223" s="1" t="s">
        <v>528</v>
      </c>
      <c r="H223" s="41">
        <v>4</v>
      </c>
      <c r="I223" s="24">
        <v>502</v>
      </c>
      <c r="J223" s="24">
        <v>162</v>
      </c>
      <c r="K223" s="25">
        <v>1</v>
      </c>
    </row>
    <row r="224" spans="1:11" x14ac:dyDescent="0.25">
      <c r="A224" s="1" t="s">
        <v>529</v>
      </c>
      <c r="B224" s="41">
        <v>4.47</v>
      </c>
      <c r="C224" s="24">
        <v>506</v>
      </c>
      <c r="D224" s="1" t="s">
        <v>1375</v>
      </c>
      <c r="E224" s="41">
        <v>4.47</v>
      </c>
      <c r="F224" s="24">
        <v>506</v>
      </c>
      <c r="G224" s="1" t="s">
        <v>530</v>
      </c>
      <c r="H224" s="41">
        <v>4.47</v>
      </c>
      <c r="I224" s="24">
        <v>506</v>
      </c>
      <c r="J224" s="24">
        <v>202</v>
      </c>
      <c r="K224" s="25">
        <v>1</v>
      </c>
    </row>
    <row r="225" spans="1:11" x14ac:dyDescent="0.25">
      <c r="A225" s="1" t="s">
        <v>531</v>
      </c>
      <c r="B225" s="41">
        <v>3.64</v>
      </c>
      <c r="C225" s="24">
        <v>413</v>
      </c>
      <c r="D225" s="1" t="s">
        <v>532</v>
      </c>
      <c r="E225" s="41">
        <v>3.64</v>
      </c>
      <c r="F225" s="24">
        <v>413</v>
      </c>
      <c r="G225" s="1" t="s">
        <v>533</v>
      </c>
      <c r="H225" s="41">
        <v>3.64</v>
      </c>
      <c r="I225" s="24">
        <v>413</v>
      </c>
      <c r="J225" s="24">
        <v>181</v>
      </c>
      <c r="K225" s="25">
        <v>1</v>
      </c>
    </row>
    <row r="226" spans="1:11" x14ac:dyDescent="0.25">
      <c r="A226" s="1" t="s">
        <v>534</v>
      </c>
      <c r="B226" s="41">
        <v>2.33</v>
      </c>
      <c r="C226" s="24">
        <v>501</v>
      </c>
      <c r="D226" s="1" t="s">
        <v>1376</v>
      </c>
      <c r="E226" s="41">
        <v>2.33</v>
      </c>
      <c r="F226" s="24">
        <v>501</v>
      </c>
      <c r="G226" s="1" t="s">
        <v>535</v>
      </c>
      <c r="H226" s="41">
        <v>2.33</v>
      </c>
      <c r="I226" s="24">
        <v>501</v>
      </c>
      <c r="J226" s="24">
        <v>147</v>
      </c>
      <c r="K226" s="25">
        <v>1</v>
      </c>
    </row>
    <row r="227" spans="1:11" x14ac:dyDescent="0.25">
      <c r="A227" s="1" t="s">
        <v>536</v>
      </c>
      <c r="B227" s="41">
        <v>1.9</v>
      </c>
      <c r="C227" s="24">
        <v>502</v>
      </c>
      <c r="D227" s="1" t="s">
        <v>1377</v>
      </c>
      <c r="E227" s="41">
        <v>1.9</v>
      </c>
      <c r="F227" s="24">
        <v>502</v>
      </c>
      <c r="G227" s="1" t="s">
        <v>1133</v>
      </c>
      <c r="H227" s="41">
        <v>1.9</v>
      </c>
      <c r="I227" s="24">
        <v>502</v>
      </c>
      <c r="J227" s="24">
        <v>162</v>
      </c>
      <c r="K227" s="25">
        <v>1</v>
      </c>
    </row>
    <row r="228" spans="1:11" x14ac:dyDescent="0.25">
      <c r="A228" s="1" t="s">
        <v>537</v>
      </c>
      <c r="B228" s="41">
        <v>2</v>
      </c>
      <c r="C228" s="24">
        <v>504</v>
      </c>
      <c r="D228" s="1" t="s">
        <v>1378</v>
      </c>
      <c r="E228" s="41">
        <v>2</v>
      </c>
      <c r="F228" s="24">
        <v>504</v>
      </c>
      <c r="G228" s="1" t="s">
        <v>538</v>
      </c>
      <c r="H228" s="41">
        <v>2</v>
      </c>
      <c r="I228" s="24">
        <v>504</v>
      </c>
      <c r="J228" s="24">
        <v>196</v>
      </c>
      <c r="K228" s="25">
        <v>1</v>
      </c>
    </row>
    <row r="229" spans="1:11" x14ac:dyDescent="0.25">
      <c r="A229" s="1" t="s">
        <v>539</v>
      </c>
      <c r="B229" s="41">
        <v>2.64</v>
      </c>
      <c r="C229" s="24">
        <v>507</v>
      </c>
      <c r="D229" s="1" t="s">
        <v>540</v>
      </c>
      <c r="E229" s="41">
        <v>2.64</v>
      </c>
      <c r="F229" s="24">
        <v>507</v>
      </c>
      <c r="G229" s="1" t="s">
        <v>541</v>
      </c>
      <c r="H229" s="41">
        <v>2.64</v>
      </c>
      <c r="I229" s="24">
        <v>507</v>
      </c>
      <c r="J229" s="24">
        <v>293</v>
      </c>
      <c r="K229" s="25">
        <v>1</v>
      </c>
    </row>
    <row r="230" spans="1:11" x14ac:dyDescent="0.25">
      <c r="A230" s="1" t="s">
        <v>1379</v>
      </c>
      <c r="B230" s="41">
        <v>1.88</v>
      </c>
      <c r="C230" s="24">
        <v>505</v>
      </c>
      <c r="D230" s="1" t="s">
        <v>1380</v>
      </c>
      <c r="E230" s="41">
        <v>1.88</v>
      </c>
      <c r="F230" s="24">
        <v>505</v>
      </c>
      <c r="G230" s="1" t="s">
        <v>1381</v>
      </c>
      <c r="H230" s="41">
        <v>1.88</v>
      </c>
      <c r="I230" s="24">
        <v>505</v>
      </c>
      <c r="J230" s="24">
        <v>156</v>
      </c>
      <c r="K230" s="25">
        <v>1</v>
      </c>
    </row>
    <row r="231" spans="1:11" x14ac:dyDescent="0.25">
      <c r="A231" s="1" t="s">
        <v>543</v>
      </c>
      <c r="B231" s="41">
        <v>6.05</v>
      </c>
      <c r="C231" s="24">
        <v>504</v>
      </c>
      <c r="D231" s="1" t="s">
        <v>1382</v>
      </c>
      <c r="E231" s="41">
        <v>6.05</v>
      </c>
      <c r="F231" s="24">
        <v>504</v>
      </c>
      <c r="G231" s="1" t="s">
        <v>544</v>
      </c>
      <c r="H231" s="41">
        <v>6.05</v>
      </c>
      <c r="I231" s="24">
        <v>504</v>
      </c>
      <c r="J231" s="24">
        <v>196</v>
      </c>
      <c r="K231" s="25">
        <v>1</v>
      </c>
    </row>
    <row r="232" spans="1:11" x14ac:dyDescent="0.25">
      <c r="A232" s="1" t="s">
        <v>1383</v>
      </c>
      <c r="B232" s="41">
        <v>3.36</v>
      </c>
      <c r="C232" s="24">
        <v>413</v>
      </c>
      <c r="D232" s="1" t="s">
        <v>1384</v>
      </c>
      <c r="E232" s="41">
        <v>3.36</v>
      </c>
      <c r="F232" s="24">
        <v>413</v>
      </c>
      <c r="G232" s="1" t="s">
        <v>545</v>
      </c>
      <c r="H232" s="41">
        <v>3.36</v>
      </c>
      <c r="I232" s="24">
        <v>413</v>
      </c>
      <c r="J232" s="24">
        <v>148</v>
      </c>
      <c r="K232" s="25">
        <v>1</v>
      </c>
    </row>
    <row r="233" spans="1:11" x14ac:dyDescent="0.25">
      <c r="A233" s="1" t="s">
        <v>546</v>
      </c>
      <c r="B233" s="41">
        <v>3.55</v>
      </c>
      <c r="C233" s="24">
        <v>502</v>
      </c>
      <c r="D233" s="1" t="s">
        <v>1385</v>
      </c>
      <c r="E233" s="41">
        <v>3.55</v>
      </c>
      <c r="F233" s="24">
        <v>502</v>
      </c>
      <c r="G233" s="1" t="s">
        <v>1134</v>
      </c>
      <c r="H233" s="41">
        <v>3.55</v>
      </c>
      <c r="I233" s="24">
        <v>502</v>
      </c>
      <c r="J233" s="24">
        <v>162</v>
      </c>
      <c r="K233" s="25">
        <v>1</v>
      </c>
    </row>
    <row r="234" spans="1:11" x14ac:dyDescent="0.25">
      <c r="A234" s="1" t="s">
        <v>547</v>
      </c>
      <c r="B234" s="41">
        <v>3.65</v>
      </c>
      <c r="C234" s="24">
        <v>504</v>
      </c>
      <c r="D234" s="1" t="s">
        <v>1386</v>
      </c>
      <c r="E234" s="41">
        <v>3.65</v>
      </c>
      <c r="F234" s="24">
        <v>504</v>
      </c>
      <c r="G234" s="1" t="s">
        <v>548</v>
      </c>
      <c r="H234" s="41">
        <v>3.65</v>
      </c>
      <c r="I234" s="24">
        <v>504</v>
      </c>
      <c r="J234" s="24">
        <v>196</v>
      </c>
      <c r="K234" s="25">
        <v>1</v>
      </c>
    </row>
    <row r="235" spans="1:11" ht="16.5" x14ac:dyDescent="0.3">
      <c r="A235" s="14" t="s">
        <v>549</v>
      </c>
      <c r="B235" s="40"/>
      <c r="C235" s="10" t="s">
        <v>1064</v>
      </c>
      <c r="D235" s="14" t="s">
        <v>550</v>
      </c>
      <c r="E235" s="40"/>
      <c r="F235" s="10" t="s">
        <v>1229</v>
      </c>
      <c r="G235" s="14" t="s">
        <v>551</v>
      </c>
      <c r="H235" s="40"/>
      <c r="I235" s="10" t="s">
        <v>1228</v>
      </c>
      <c r="J235" s="10"/>
      <c r="K235" s="10"/>
    </row>
    <row r="236" spans="1:11" x14ac:dyDescent="0.25">
      <c r="A236" s="1" t="s">
        <v>552</v>
      </c>
      <c r="B236" s="41">
        <v>0.96</v>
      </c>
      <c r="C236" s="24">
        <v>600</v>
      </c>
      <c r="D236" s="1" t="s">
        <v>553</v>
      </c>
      <c r="E236" s="41">
        <v>0.96</v>
      </c>
      <c r="F236" s="24">
        <v>600</v>
      </c>
      <c r="G236" s="1" t="s">
        <v>554</v>
      </c>
      <c r="H236" s="41">
        <v>0.96</v>
      </c>
      <c r="I236" s="24">
        <v>600</v>
      </c>
      <c r="J236" s="24">
        <v>200</v>
      </c>
      <c r="K236" s="25">
        <v>1</v>
      </c>
    </row>
    <row r="237" spans="1:11" x14ac:dyDescent="0.25">
      <c r="A237" s="1" t="s">
        <v>555</v>
      </c>
      <c r="B237" s="41">
        <v>1.28</v>
      </c>
      <c r="C237" s="24">
        <v>612</v>
      </c>
      <c r="D237" s="1" t="s">
        <v>1387</v>
      </c>
      <c r="E237" s="41">
        <v>1.28</v>
      </c>
      <c r="F237" s="24">
        <v>612</v>
      </c>
      <c r="G237" s="1" t="s">
        <v>556</v>
      </c>
      <c r="H237" s="41">
        <v>1.28</v>
      </c>
      <c r="I237" s="24">
        <v>612</v>
      </c>
      <c r="J237" s="24">
        <v>200</v>
      </c>
      <c r="K237" s="25">
        <v>1</v>
      </c>
    </row>
    <row r="238" spans="1:11" x14ac:dyDescent="0.25">
      <c r="A238" s="1" t="s">
        <v>557</v>
      </c>
      <c r="B238" s="41">
        <v>1.57</v>
      </c>
      <c r="C238" s="24"/>
      <c r="D238" s="1" t="s">
        <v>558</v>
      </c>
      <c r="E238" s="41">
        <v>1.57</v>
      </c>
      <c r="F238" s="24"/>
      <c r="G238" s="1" t="s">
        <v>558</v>
      </c>
      <c r="H238" s="41">
        <v>1.57</v>
      </c>
      <c r="I238" s="24"/>
      <c r="J238" s="24">
        <v>80</v>
      </c>
      <c r="K238" s="25">
        <v>1</v>
      </c>
    </row>
    <row r="239" spans="1:11" x14ac:dyDescent="0.25">
      <c r="A239" s="1" t="s">
        <v>559</v>
      </c>
      <c r="B239" s="41">
        <v>0.68</v>
      </c>
      <c r="C239" s="24"/>
      <c r="D239" s="1" t="s">
        <v>560</v>
      </c>
      <c r="E239" s="41">
        <v>0.68</v>
      </c>
      <c r="F239" s="24"/>
      <c r="G239" s="1" t="s">
        <v>561</v>
      </c>
      <c r="H239" s="41">
        <v>0.68</v>
      </c>
      <c r="I239" s="24"/>
      <c r="J239" s="24">
        <v>200</v>
      </c>
      <c r="K239" s="25">
        <v>1</v>
      </c>
    </row>
    <row r="240" spans="1:11" x14ac:dyDescent="0.25">
      <c r="A240" s="1" t="s">
        <v>562</v>
      </c>
      <c r="B240" s="41">
        <v>0.93</v>
      </c>
      <c r="C240" s="24">
        <v>605</v>
      </c>
      <c r="D240" s="1" t="s">
        <v>563</v>
      </c>
      <c r="E240" s="41">
        <v>0.93</v>
      </c>
      <c r="F240" s="24">
        <v>605</v>
      </c>
      <c r="G240" s="1" t="s">
        <v>564</v>
      </c>
      <c r="H240" s="41">
        <v>0.93</v>
      </c>
      <c r="I240" s="24">
        <v>605</v>
      </c>
      <c r="J240" s="24">
        <v>207</v>
      </c>
      <c r="K240" s="25">
        <v>1</v>
      </c>
    </row>
    <row r="241" spans="1:11" x14ac:dyDescent="0.25">
      <c r="A241" s="1" t="s">
        <v>565</v>
      </c>
      <c r="B241" s="41">
        <v>1.72</v>
      </c>
      <c r="C241" s="24">
        <v>605</v>
      </c>
      <c r="D241" s="1" t="s">
        <v>566</v>
      </c>
      <c r="E241" s="41">
        <v>1.72</v>
      </c>
      <c r="F241" s="24">
        <v>605</v>
      </c>
      <c r="G241" s="1" t="s">
        <v>567</v>
      </c>
      <c r="H241" s="41">
        <v>1.72</v>
      </c>
      <c r="I241" s="24">
        <v>605</v>
      </c>
      <c r="J241" s="24">
        <v>205</v>
      </c>
      <c r="K241" s="25">
        <v>1</v>
      </c>
    </row>
    <row r="242" spans="1:11" x14ac:dyDescent="0.25">
      <c r="A242" s="1" t="s">
        <v>568</v>
      </c>
      <c r="B242" s="41">
        <v>0.43</v>
      </c>
      <c r="C242" s="24">
        <v>606</v>
      </c>
      <c r="D242" s="1" t="s">
        <v>569</v>
      </c>
      <c r="E242" s="41">
        <v>0.43</v>
      </c>
      <c r="F242" s="24">
        <v>606</v>
      </c>
      <c r="G242" s="1" t="s">
        <v>570</v>
      </c>
      <c r="H242" s="41">
        <v>0.43</v>
      </c>
      <c r="I242" s="24">
        <v>606</v>
      </c>
      <c r="J242" s="24">
        <v>190</v>
      </c>
      <c r="K242" s="25">
        <v>1</v>
      </c>
    </row>
    <row r="243" spans="1:11" x14ac:dyDescent="0.25">
      <c r="A243" s="1" t="s">
        <v>571</v>
      </c>
      <c r="B243" s="41">
        <v>0.94</v>
      </c>
      <c r="C243" s="24"/>
      <c r="D243" s="1" t="s">
        <v>572</v>
      </c>
      <c r="E243" s="41">
        <v>0.94</v>
      </c>
      <c r="F243" s="24"/>
      <c r="G243" s="1" t="s">
        <v>573</v>
      </c>
      <c r="H243" s="41">
        <v>0.94</v>
      </c>
      <c r="I243" s="24"/>
      <c r="J243" s="24">
        <v>251</v>
      </c>
      <c r="K243" s="25">
        <v>1</v>
      </c>
    </row>
    <row r="244" spans="1:11" x14ac:dyDescent="0.25">
      <c r="A244" s="1" t="s">
        <v>574</v>
      </c>
      <c r="B244" s="41">
        <v>1.74</v>
      </c>
      <c r="C244" s="24">
        <v>609</v>
      </c>
      <c r="D244" s="1" t="s">
        <v>574</v>
      </c>
      <c r="E244" s="41">
        <v>1.74</v>
      </c>
      <c r="F244" s="24">
        <v>609</v>
      </c>
      <c r="G244" s="1" t="s">
        <v>574</v>
      </c>
      <c r="H244" s="41">
        <v>1.74</v>
      </c>
      <c r="I244" s="24">
        <v>609</v>
      </c>
      <c r="J244" s="24">
        <v>176</v>
      </c>
      <c r="K244" s="25">
        <v>1</v>
      </c>
    </row>
    <row r="245" spans="1:11" x14ac:dyDescent="0.25">
      <c r="A245" s="1" t="s">
        <v>575</v>
      </c>
      <c r="B245" s="41">
        <v>0.49</v>
      </c>
      <c r="C245" s="24">
        <v>612</v>
      </c>
      <c r="D245" s="1" t="s">
        <v>575</v>
      </c>
      <c r="E245" s="41">
        <v>0.49</v>
      </c>
      <c r="F245" s="24">
        <v>612</v>
      </c>
      <c r="G245" s="1" t="s">
        <v>575</v>
      </c>
      <c r="H245" s="41">
        <v>0.49</v>
      </c>
      <c r="I245" s="24">
        <v>612</v>
      </c>
      <c r="J245" s="24">
        <v>200</v>
      </c>
      <c r="K245" s="25">
        <v>1</v>
      </c>
    </row>
    <row r="246" spans="1:11" x14ac:dyDescent="0.25">
      <c r="A246" s="1" t="s">
        <v>576</v>
      </c>
      <c r="B246" s="41">
        <v>0.68</v>
      </c>
      <c r="C246" s="24">
        <v>613</v>
      </c>
      <c r="D246" s="1" t="s">
        <v>577</v>
      </c>
      <c r="E246" s="41">
        <v>0.68</v>
      </c>
      <c r="F246" s="24">
        <v>613</v>
      </c>
      <c r="G246" s="1" t="s">
        <v>578</v>
      </c>
      <c r="H246" s="41">
        <v>0.68</v>
      </c>
      <c r="I246" s="24">
        <v>613</v>
      </c>
      <c r="J246" s="24">
        <v>141</v>
      </c>
      <c r="K246" s="25">
        <v>1</v>
      </c>
    </row>
    <row r="247" spans="1:11" x14ac:dyDescent="0.25">
      <c r="A247" s="1" t="s">
        <v>579</v>
      </c>
      <c r="B247" s="41">
        <v>0.92</v>
      </c>
      <c r="C247" s="24">
        <v>614</v>
      </c>
      <c r="D247" s="1" t="s">
        <v>580</v>
      </c>
      <c r="E247" s="41">
        <v>0.92</v>
      </c>
      <c r="F247" s="24">
        <v>614</v>
      </c>
      <c r="G247" s="26" t="s">
        <v>581</v>
      </c>
      <c r="H247" s="41">
        <v>0.92</v>
      </c>
      <c r="I247" s="24">
        <v>614</v>
      </c>
      <c r="J247" s="24">
        <v>180</v>
      </c>
      <c r="K247" s="25">
        <v>1</v>
      </c>
    </row>
    <row r="248" spans="1:11" x14ac:dyDescent="0.25">
      <c r="A248" s="1" t="s">
        <v>582</v>
      </c>
      <c r="B248" s="41">
        <v>0.5</v>
      </c>
      <c r="C248" s="24">
        <v>615</v>
      </c>
      <c r="D248" s="1" t="s">
        <v>583</v>
      </c>
      <c r="E248" s="41">
        <v>0.5</v>
      </c>
      <c r="F248" s="24">
        <v>615</v>
      </c>
      <c r="G248" s="26" t="s">
        <v>584</v>
      </c>
      <c r="H248" s="41">
        <v>0.5</v>
      </c>
      <c r="I248" s="24">
        <v>615</v>
      </c>
      <c r="J248" s="24">
        <v>163</v>
      </c>
      <c r="K248" s="25">
        <v>1</v>
      </c>
    </row>
    <row r="249" spans="1:11" x14ac:dyDescent="0.25">
      <c r="A249" s="1" t="s">
        <v>585</v>
      </c>
      <c r="B249" s="41">
        <v>0.25</v>
      </c>
      <c r="C249" s="24">
        <v>617</v>
      </c>
      <c r="D249" s="1" t="s">
        <v>1388</v>
      </c>
      <c r="E249" s="41">
        <v>0.25</v>
      </c>
      <c r="F249" s="24">
        <v>617</v>
      </c>
      <c r="G249" s="1" t="s">
        <v>586</v>
      </c>
      <c r="H249" s="41">
        <v>0.25</v>
      </c>
      <c r="I249" s="24">
        <v>617</v>
      </c>
      <c r="J249" s="24">
        <v>122</v>
      </c>
      <c r="K249" s="25">
        <v>1</v>
      </c>
    </row>
    <row r="250" spans="1:11" x14ac:dyDescent="0.25">
      <c r="A250" s="1" t="s">
        <v>587</v>
      </c>
      <c r="B250" s="41">
        <v>0.27</v>
      </c>
      <c r="C250" s="24">
        <v>617</v>
      </c>
      <c r="D250" s="1" t="s">
        <v>588</v>
      </c>
      <c r="E250" s="41">
        <v>0.27</v>
      </c>
      <c r="F250" s="24">
        <v>617</v>
      </c>
      <c r="G250" s="1" t="s">
        <v>589</v>
      </c>
      <c r="H250" s="41">
        <v>0.27</v>
      </c>
      <c r="I250" s="24">
        <v>617</v>
      </c>
      <c r="J250" s="24">
        <v>176</v>
      </c>
      <c r="K250" s="25">
        <v>1</v>
      </c>
    </row>
    <row r="251" spans="1:11" x14ac:dyDescent="0.25">
      <c r="A251" s="1" t="s">
        <v>590</v>
      </c>
      <c r="B251" s="41">
        <v>0.42</v>
      </c>
      <c r="C251" s="24">
        <v>608</v>
      </c>
      <c r="D251" s="1" t="s">
        <v>591</v>
      </c>
      <c r="E251" s="41">
        <v>0.42</v>
      </c>
      <c r="F251" s="24">
        <v>608</v>
      </c>
      <c r="G251" s="1" t="s">
        <v>592</v>
      </c>
      <c r="H251" s="41">
        <v>0.42</v>
      </c>
      <c r="I251" s="24">
        <v>608</v>
      </c>
      <c r="J251" s="24">
        <v>211</v>
      </c>
      <c r="K251" s="25">
        <v>1</v>
      </c>
    </row>
    <row r="252" spans="1:11" x14ac:dyDescent="0.25">
      <c r="A252" s="1" t="s">
        <v>593</v>
      </c>
      <c r="B252" s="41">
        <v>1.1599999999999999</v>
      </c>
      <c r="C252" s="24">
        <v>606</v>
      </c>
      <c r="D252" s="1" t="s">
        <v>593</v>
      </c>
      <c r="E252" s="41">
        <v>1.1599999999999999</v>
      </c>
      <c r="F252" s="24">
        <v>606</v>
      </c>
      <c r="G252" s="1" t="s">
        <v>593</v>
      </c>
      <c r="H252" s="41">
        <v>1.1599999999999999</v>
      </c>
      <c r="I252" s="24">
        <v>606</v>
      </c>
      <c r="J252" s="24">
        <v>185</v>
      </c>
      <c r="K252" s="25">
        <v>1</v>
      </c>
    </row>
    <row r="253" spans="1:11" x14ac:dyDescent="0.25">
      <c r="A253" s="1" t="s">
        <v>594</v>
      </c>
      <c r="B253" s="41">
        <v>1.1100000000000001</v>
      </c>
      <c r="C253" s="24">
        <v>608</v>
      </c>
      <c r="D253" s="1" t="s">
        <v>595</v>
      </c>
      <c r="E253" s="41">
        <v>1.1100000000000001</v>
      </c>
      <c r="F253" s="24">
        <v>608</v>
      </c>
      <c r="G253" s="1" t="s">
        <v>596</v>
      </c>
      <c r="H253" s="41">
        <v>1.1100000000000001</v>
      </c>
      <c r="I253" s="24">
        <v>608</v>
      </c>
      <c r="J253" s="24">
        <v>266</v>
      </c>
      <c r="K253" s="25">
        <v>1</v>
      </c>
    </row>
    <row r="254" spans="1:11" x14ac:dyDescent="0.25">
      <c r="A254" s="1" t="s">
        <v>597</v>
      </c>
      <c r="B254" s="41">
        <v>0.22</v>
      </c>
      <c r="C254" s="24">
        <v>608</v>
      </c>
      <c r="D254" s="1" t="s">
        <v>598</v>
      </c>
      <c r="E254" s="41">
        <v>0.22</v>
      </c>
      <c r="F254" s="24">
        <v>608</v>
      </c>
      <c r="G254" s="1" t="s">
        <v>599</v>
      </c>
      <c r="H254" s="41">
        <v>0.22</v>
      </c>
      <c r="I254" s="24">
        <v>608</v>
      </c>
      <c r="J254" s="24">
        <v>207</v>
      </c>
      <c r="K254" s="25">
        <v>1</v>
      </c>
    </row>
    <row r="255" spans="1:11" x14ac:dyDescent="0.25">
      <c r="A255" s="1" t="s">
        <v>600</v>
      </c>
      <c r="B255" s="41">
        <v>0.48</v>
      </c>
      <c r="C255" s="24">
        <v>608</v>
      </c>
      <c r="D255" s="1" t="s">
        <v>601</v>
      </c>
      <c r="E255" s="41">
        <v>0.48</v>
      </c>
      <c r="F255" s="24">
        <v>608</v>
      </c>
      <c r="G255" s="1" t="s">
        <v>601</v>
      </c>
      <c r="H255" s="41">
        <v>0.48</v>
      </c>
      <c r="I255" s="24">
        <v>608</v>
      </c>
      <c r="J255" s="24">
        <v>254</v>
      </c>
      <c r="K255" s="25">
        <v>1</v>
      </c>
    </row>
    <row r="256" spans="1:11" x14ac:dyDescent="0.25">
      <c r="A256" s="1" t="s">
        <v>602</v>
      </c>
      <c r="B256" s="41">
        <v>1.1399999999999999</v>
      </c>
      <c r="C256" s="24">
        <v>611</v>
      </c>
      <c r="D256" s="1" t="s">
        <v>603</v>
      </c>
      <c r="E256" s="41">
        <v>1.1399999999999999</v>
      </c>
      <c r="F256" s="24">
        <v>611</v>
      </c>
      <c r="G256" s="1" t="s">
        <v>604</v>
      </c>
      <c r="H256" s="41">
        <v>1.1399999999999999</v>
      </c>
      <c r="I256" s="24">
        <v>611</v>
      </c>
      <c r="J256" s="24">
        <v>258</v>
      </c>
      <c r="K256" s="25">
        <v>1</v>
      </c>
    </row>
    <row r="257" spans="1:11" x14ac:dyDescent="0.25">
      <c r="A257" s="1" t="s">
        <v>605</v>
      </c>
      <c r="B257" s="41">
        <v>0.85</v>
      </c>
      <c r="C257" s="24">
        <v>608</v>
      </c>
      <c r="D257" s="1" t="s">
        <v>605</v>
      </c>
      <c r="E257" s="41">
        <v>0.85</v>
      </c>
      <c r="F257" s="24">
        <v>608</v>
      </c>
      <c r="G257" s="1" t="s">
        <v>605</v>
      </c>
      <c r="H257" s="41">
        <v>0.85</v>
      </c>
      <c r="I257" s="24">
        <v>608</v>
      </c>
      <c r="J257" s="24">
        <v>264</v>
      </c>
      <c r="K257" s="25">
        <v>1</v>
      </c>
    </row>
    <row r="258" spans="1:11" x14ac:dyDescent="0.25">
      <c r="A258" s="1" t="s">
        <v>606</v>
      </c>
      <c r="B258" s="41">
        <v>0.6</v>
      </c>
      <c r="C258" s="24">
        <v>611</v>
      </c>
      <c r="D258" s="1" t="s">
        <v>607</v>
      </c>
      <c r="E258" s="41">
        <v>0.6</v>
      </c>
      <c r="F258" s="24">
        <v>611</v>
      </c>
      <c r="G258" s="1" t="s">
        <v>608</v>
      </c>
      <c r="H258" s="41">
        <v>0.6</v>
      </c>
      <c r="I258" s="24">
        <v>611</v>
      </c>
      <c r="J258" s="24">
        <v>253</v>
      </c>
      <c r="K258" s="25">
        <v>1</v>
      </c>
    </row>
    <row r="259" spans="1:11" x14ac:dyDescent="0.25">
      <c r="A259" s="1" t="s">
        <v>609</v>
      </c>
      <c r="B259" s="41">
        <v>0.56999999999999995</v>
      </c>
      <c r="C259" s="24">
        <v>611</v>
      </c>
      <c r="D259" s="1" t="s">
        <v>1389</v>
      </c>
      <c r="E259" s="41">
        <v>0.56999999999999995</v>
      </c>
      <c r="F259" s="24">
        <v>611</v>
      </c>
      <c r="G259" s="1" t="s">
        <v>610</v>
      </c>
      <c r="H259" s="41">
        <v>0.56999999999999995</v>
      </c>
      <c r="I259" s="24">
        <v>611</v>
      </c>
      <c r="J259" s="24">
        <v>254</v>
      </c>
      <c r="K259" s="25">
        <v>1</v>
      </c>
    </row>
    <row r="260" spans="1:11" x14ac:dyDescent="0.25">
      <c r="A260" s="1" t="s">
        <v>611</v>
      </c>
      <c r="B260" s="41">
        <v>0.73</v>
      </c>
      <c r="C260" s="24">
        <v>603</v>
      </c>
      <c r="D260" s="1" t="s">
        <v>612</v>
      </c>
      <c r="E260" s="41">
        <v>0.73</v>
      </c>
      <c r="F260" s="24">
        <v>603</v>
      </c>
      <c r="G260" s="1" t="s">
        <v>613</v>
      </c>
      <c r="H260" s="41">
        <v>0.73</v>
      </c>
      <c r="I260" s="24">
        <v>603</v>
      </c>
      <c r="J260" s="24">
        <v>218</v>
      </c>
      <c r="K260" s="25">
        <v>1</v>
      </c>
    </row>
    <row r="261" spans="1:11" x14ac:dyDescent="0.25">
      <c r="A261" s="1" t="s">
        <v>614</v>
      </c>
      <c r="B261" s="41">
        <v>0.55000000000000004</v>
      </c>
      <c r="C261" s="24">
        <v>610</v>
      </c>
      <c r="D261" s="1" t="s">
        <v>615</v>
      </c>
      <c r="E261" s="41">
        <v>0.55000000000000004</v>
      </c>
      <c r="F261" s="24">
        <v>610</v>
      </c>
      <c r="G261" s="1" t="s">
        <v>615</v>
      </c>
      <c r="H261" s="41">
        <v>0.55000000000000004</v>
      </c>
      <c r="I261" s="24">
        <v>610</v>
      </c>
      <c r="J261" s="24">
        <v>227</v>
      </c>
      <c r="K261" s="25">
        <v>1</v>
      </c>
    </row>
    <row r="262" spans="1:11" x14ac:dyDescent="0.25">
      <c r="A262" s="1" t="s">
        <v>616</v>
      </c>
      <c r="B262" s="41">
        <v>0.06</v>
      </c>
      <c r="C262" s="24">
        <v>618</v>
      </c>
      <c r="D262" s="1" t="s">
        <v>617</v>
      </c>
      <c r="E262" s="41">
        <v>0.06</v>
      </c>
      <c r="F262" s="24">
        <v>618</v>
      </c>
      <c r="G262" s="1" t="s">
        <v>618</v>
      </c>
      <c r="H262" s="41">
        <v>0.06</v>
      </c>
      <c r="I262" s="24">
        <v>618</v>
      </c>
      <c r="J262" s="24">
        <v>171</v>
      </c>
      <c r="K262" s="25">
        <v>1</v>
      </c>
    </row>
    <row r="263" spans="1:11" x14ac:dyDescent="0.25">
      <c r="A263" s="1" t="s">
        <v>619</v>
      </c>
      <c r="B263" s="41">
        <v>0.69</v>
      </c>
      <c r="C263" s="24"/>
      <c r="D263" s="26" t="s">
        <v>620</v>
      </c>
      <c r="E263" s="41">
        <v>0.69</v>
      </c>
      <c r="F263" s="24"/>
      <c r="G263" s="26" t="s">
        <v>621</v>
      </c>
      <c r="H263" s="41">
        <v>0.69</v>
      </c>
      <c r="I263" s="24"/>
      <c r="J263" s="24">
        <v>219</v>
      </c>
      <c r="K263" s="25">
        <v>1</v>
      </c>
    </row>
    <row r="264" spans="1:11" x14ac:dyDescent="0.25">
      <c r="A264" s="1" t="s">
        <v>622</v>
      </c>
      <c r="B264" s="41">
        <v>0.65</v>
      </c>
      <c r="C264" s="24">
        <v>602</v>
      </c>
      <c r="D264" s="1" t="s">
        <v>622</v>
      </c>
      <c r="E264" s="41">
        <v>0.65</v>
      </c>
      <c r="F264" s="24">
        <v>602</v>
      </c>
      <c r="G264" s="1" t="s">
        <v>622</v>
      </c>
      <c r="H264" s="41">
        <v>0.65</v>
      </c>
      <c r="I264" s="24">
        <v>602</v>
      </c>
      <c r="J264" s="24">
        <v>208</v>
      </c>
      <c r="K264" s="25">
        <v>1</v>
      </c>
    </row>
    <row r="265" spans="1:11" x14ac:dyDescent="0.25">
      <c r="A265" s="1" t="s">
        <v>623</v>
      </c>
      <c r="B265" s="41">
        <v>0.93</v>
      </c>
      <c r="C265" s="24"/>
      <c r="D265" s="1" t="s">
        <v>624</v>
      </c>
      <c r="E265" s="41">
        <v>0.93</v>
      </c>
      <c r="F265" s="24"/>
      <c r="G265" s="1" t="s">
        <v>623</v>
      </c>
      <c r="H265" s="41">
        <v>0.93</v>
      </c>
      <c r="I265" s="24"/>
      <c r="J265" s="24">
        <v>200</v>
      </c>
      <c r="K265" s="25">
        <v>1</v>
      </c>
    </row>
    <row r="266" spans="1:11" ht="16.5" x14ac:dyDescent="0.3">
      <c r="A266" s="14" t="s">
        <v>625</v>
      </c>
      <c r="B266" s="40"/>
      <c r="C266" s="10" t="s">
        <v>1064</v>
      </c>
      <c r="D266" s="14" t="s">
        <v>626</v>
      </c>
      <c r="E266" s="40"/>
      <c r="F266" s="10" t="s">
        <v>1229</v>
      </c>
      <c r="G266" s="14" t="s">
        <v>627</v>
      </c>
      <c r="H266" s="40"/>
      <c r="I266" s="10" t="s">
        <v>1228</v>
      </c>
      <c r="J266" s="10"/>
      <c r="K266" s="16"/>
    </row>
    <row r="267" spans="1:11" x14ac:dyDescent="0.25">
      <c r="A267" s="1" t="s">
        <v>628</v>
      </c>
      <c r="B267" s="41">
        <v>1.47</v>
      </c>
      <c r="C267" s="24">
        <v>700</v>
      </c>
      <c r="D267" s="1" t="s">
        <v>629</v>
      </c>
      <c r="E267" s="41">
        <v>1.47</v>
      </c>
      <c r="F267" s="24">
        <v>700</v>
      </c>
      <c r="G267" s="1" t="s">
        <v>630</v>
      </c>
      <c r="H267" s="41">
        <v>1.47</v>
      </c>
      <c r="I267" s="24">
        <v>700</v>
      </c>
      <c r="J267" s="24">
        <v>160</v>
      </c>
      <c r="K267" s="25">
        <v>1</v>
      </c>
    </row>
    <row r="268" spans="1:11" x14ac:dyDescent="0.25">
      <c r="A268" s="1" t="s">
        <v>631</v>
      </c>
      <c r="B268" s="41">
        <v>1.1100000000000001</v>
      </c>
      <c r="C268" s="24">
        <v>700</v>
      </c>
      <c r="D268" s="1" t="s">
        <v>632</v>
      </c>
      <c r="E268" s="41">
        <v>1.1100000000000001</v>
      </c>
      <c r="F268" s="24">
        <v>700</v>
      </c>
      <c r="G268" s="1" t="s">
        <v>633</v>
      </c>
      <c r="H268" s="41">
        <v>1.1100000000000001</v>
      </c>
      <c r="I268" s="24">
        <v>700</v>
      </c>
      <c r="J268" s="24">
        <v>160</v>
      </c>
      <c r="K268" s="25">
        <v>1</v>
      </c>
    </row>
    <row r="269" spans="1:11" x14ac:dyDescent="0.25">
      <c r="A269" s="1" t="s">
        <v>634</v>
      </c>
      <c r="B269" s="41">
        <v>0.68</v>
      </c>
      <c r="C269" s="24">
        <v>708</v>
      </c>
      <c r="D269" s="1" t="s">
        <v>635</v>
      </c>
      <c r="E269" s="41">
        <v>0.68</v>
      </c>
      <c r="F269" s="24">
        <v>708</v>
      </c>
      <c r="G269" s="1" t="s">
        <v>636</v>
      </c>
      <c r="H269" s="41">
        <v>0.68</v>
      </c>
      <c r="I269" s="24">
        <v>708</v>
      </c>
      <c r="J269" s="24">
        <v>101</v>
      </c>
      <c r="K269" s="25">
        <v>1</v>
      </c>
    </row>
    <row r="270" spans="1:11" x14ac:dyDescent="0.25">
      <c r="A270" s="1" t="s">
        <v>637</v>
      </c>
      <c r="B270" s="41">
        <v>0.56999999999999995</v>
      </c>
      <c r="C270" s="24">
        <v>702</v>
      </c>
      <c r="D270" s="1" t="s">
        <v>638</v>
      </c>
      <c r="E270" s="41">
        <v>0.56999999999999995</v>
      </c>
      <c r="F270" s="24">
        <v>702</v>
      </c>
      <c r="G270" s="26" t="s">
        <v>639</v>
      </c>
      <c r="H270" s="41">
        <v>0.56999999999999995</v>
      </c>
      <c r="I270" s="24">
        <v>702</v>
      </c>
      <c r="J270" s="24">
        <v>113</v>
      </c>
      <c r="K270" s="25">
        <v>1</v>
      </c>
    </row>
    <row r="271" spans="1:11" x14ac:dyDescent="0.25">
      <c r="A271" s="1" t="s">
        <v>640</v>
      </c>
      <c r="B271" s="41">
        <v>1.17</v>
      </c>
      <c r="C271" s="24">
        <v>702</v>
      </c>
      <c r="D271" s="1" t="s">
        <v>641</v>
      </c>
      <c r="E271" s="41">
        <v>1.17</v>
      </c>
      <c r="F271" s="24">
        <v>702</v>
      </c>
      <c r="G271" s="26" t="s">
        <v>642</v>
      </c>
      <c r="H271" s="41">
        <v>1.17</v>
      </c>
      <c r="I271" s="24">
        <v>702</v>
      </c>
      <c r="J271" s="24">
        <v>114</v>
      </c>
      <c r="K271" s="25">
        <v>1</v>
      </c>
    </row>
    <row r="272" spans="1:11" x14ac:dyDescent="0.25">
      <c r="A272" s="1" t="s">
        <v>643</v>
      </c>
      <c r="B272" s="41">
        <v>1.37</v>
      </c>
      <c r="C272" s="24">
        <v>702</v>
      </c>
      <c r="D272" s="1" t="s">
        <v>644</v>
      </c>
      <c r="E272" s="41">
        <v>1.37</v>
      </c>
      <c r="F272" s="24">
        <v>702</v>
      </c>
      <c r="G272" s="26" t="s">
        <v>645</v>
      </c>
      <c r="H272" s="41">
        <v>1.37</v>
      </c>
      <c r="I272" s="24">
        <v>702</v>
      </c>
      <c r="J272" s="24">
        <v>114</v>
      </c>
      <c r="K272" s="25">
        <v>1</v>
      </c>
    </row>
    <row r="273" spans="1:11" x14ac:dyDescent="0.25">
      <c r="A273" s="1" t="s">
        <v>646</v>
      </c>
      <c r="B273" s="41">
        <v>0.57999999999999996</v>
      </c>
      <c r="C273" s="24">
        <v>702</v>
      </c>
      <c r="D273" s="1" t="s">
        <v>1390</v>
      </c>
      <c r="E273" s="41">
        <v>0.57999999999999996</v>
      </c>
      <c r="F273" s="24">
        <v>702</v>
      </c>
      <c r="G273" s="26" t="s">
        <v>647</v>
      </c>
      <c r="H273" s="41">
        <v>0.57999999999999996</v>
      </c>
      <c r="I273" s="24">
        <v>702</v>
      </c>
      <c r="J273" s="24">
        <v>114</v>
      </c>
      <c r="K273" s="25">
        <v>1</v>
      </c>
    </row>
    <row r="274" spans="1:11" x14ac:dyDescent="0.25">
      <c r="A274" s="1" t="s">
        <v>648</v>
      </c>
      <c r="B274" s="41">
        <v>1.21</v>
      </c>
      <c r="C274" s="24">
        <v>703</v>
      </c>
      <c r="D274" s="1" t="s">
        <v>649</v>
      </c>
      <c r="E274" s="41">
        <v>1.21</v>
      </c>
      <c r="F274" s="24">
        <v>703</v>
      </c>
      <c r="G274" s="1" t="s">
        <v>650</v>
      </c>
      <c r="H274" s="41">
        <v>1.21</v>
      </c>
      <c r="I274" s="24">
        <v>703</v>
      </c>
      <c r="J274" s="24">
        <v>106</v>
      </c>
      <c r="K274" s="25">
        <v>1</v>
      </c>
    </row>
    <row r="275" spans="1:11" x14ac:dyDescent="0.25">
      <c r="A275" s="1" t="s">
        <v>651</v>
      </c>
      <c r="B275" s="41">
        <v>1.27</v>
      </c>
      <c r="C275" s="24">
        <v>703</v>
      </c>
      <c r="D275" s="1" t="s">
        <v>652</v>
      </c>
      <c r="E275" s="41">
        <v>1.27</v>
      </c>
      <c r="F275" s="24">
        <v>703</v>
      </c>
      <c r="G275" s="1" t="s">
        <v>653</v>
      </c>
      <c r="H275" s="41">
        <v>1.27</v>
      </c>
      <c r="I275" s="24">
        <v>703</v>
      </c>
      <c r="J275" s="24">
        <v>106</v>
      </c>
      <c r="K275" s="25">
        <v>1</v>
      </c>
    </row>
    <row r="276" spans="1:11" x14ac:dyDescent="0.25">
      <c r="A276" s="1" t="s">
        <v>654</v>
      </c>
      <c r="B276" s="41">
        <v>0.79</v>
      </c>
      <c r="C276" s="24">
        <v>703</v>
      </c>
      <c r="D276" s="1" t="s">
        <v>655</v>
      </c>
      <c r="E276" s="41">
        <v>0.79</v>
      </c>
      <c r="F276" s="24">
        <v>703</v>
      </c>
      <c r="G276" s="26" t="s">
        <v>656</v>
      </c>
      <c r="H276" s="41">
        <v>0.79</v>
      </c>
      <c r="I276" s="24">
        <v>703</v>
      </c>
      <c r="J276" s="24">
        <v>106</v>
      </c>
      <c r="K276" s="25">
        <v>1</v>
      </c>
    </row>
    <row r="277" spans="1:11" x14ac:dyDescent="0.25">
      <c r="A277" s="1" t="s">
        <v>657</v>
      </c>
      <c r="B277" s="41">
        <v>0.54</v>
      </c>
      <c r="C277" s="24">
        <v>704</v>
      </c>
      <c r="D277" s="1" t="s">
        <v>658</v>
      </c>
      <c r="E277" s="41">
        <v>0.54</v>
      </c>
      <c r="F277" s="24">
        <v>704</v>
      </c>
      <c r="G277" s="26" t="s">
        <v>659</v>
      </c>
      <c r="H277" s="41">
        <v>0.54</v>
      </c>
      <c r="I277" s="24">
        <v>704</v>
      </c>
      <c r="J277" s="24">
        <v>102</v>
      </c>
      <c r="K277" s="25">
        <v>1</v>
      </c>
    </row>
    <row r="278" spans="1:11" x14ac:dyDescent="0.25">
      <c r="A278" s="1" t="s">
        <v>660</v>
      </c>
      <c r="B278" s="41">
        <v>0.61</v>
      </c>
      <c r="C278" s="24">
        <v>704</v>
      </c>
      <c r="D278" s="1" t="s">
        <v>661</v>
      </c>
      <c r="E278" s="41">
        <v>0.61</v>
      </c>
      <c r="F278" s="24">
        <v>704</v>
      </c>
      <c r="G278" s="26" t="s">
        <v>662</v>
      </c>
      <c r="H278" s="41">
        <v>0.61</v>
      </c>
      <c r="I278" s="24">
        <v>704</v>
      </c>
      <c r="J278" s="24">
        <v>102</v>
      </c>
      <c r="K278" s="25">
        <v>1</v>
      </c>
    </row>
    <row r="279" spans="1:11" x14ac:dyDescent="0.25">
      <c r="A279" s="1" t="s">
        <v>663</v>
      </c>
      <c r="B279" s="41">
        <v>0.79</v>
      </c>
      <c r="C279" s="24">
        <v>704</v>
      </c>
      <c r="D279" s="1" t="s">
        <v>1391</v>
      </c>
      <c r="E279" s="41">
        <v>0.79</v>
      </c>
      <c r="F279" s="24">
        <v>704</v>
      </c>
      <c r="G279" s="26" t="s">
        <v>664</v>
      </c>
      <c r="H279" s="41">
        <v>0.79</v>
      </c>
      <c r="I279" s="24">
        <v>704</v>
      </c>
      <c r="J279" s="24">
        <v>102</v>
      </c>
      <c r="K279" s="25">
        <v>1</v>
      </c>
    </row>
    <row r="280" spans="1:11" x14ac:dyDescent="0.25">
      <c r="A280" s="1" t="s">
        <v>665</v>
      </c>
      <c r="B280" s="41">
        <v>1.08</v>
      </c>
      <c r="C280" s="24">
        <v>704</v>
      </c>
      <c r="D280" s="1" t="s">
        <v>1392</v>
      </c>
      <c r="E280" s="41">
        <v>1.08</v>
      </c>
      <c r="F280" s="24">
        <v>704</v>
      </c>
      <c r="G280" s="26" t="s">
        <v>666</v>
      </c>
      <c r="H280" s="41">
        <v>1.08</v>
      </c>
      <c r="I280" s="24">
        <v>704</v>
      </c>
      <c r="J280" s="24">
        <v>102</v>
      </c>
      <c r="K280" s="25">
        <v>1</v>
      </c>
    </row>
    <row r="281" spans="1:11" x14ac:dyDescent="0.25">
      <c r="A281" s="1" t="s">
        <v>667</v>
      </c>
      <c r="B281" s="41">
        <v>0.69</v>
      </c>
      <c r="C281" s="24">
        <v>704</v>
      </c>
      <c r="D281" s="1" t="s">
        <v>1393</v>
      </c>
      <c r="E281" s="41">
        <v>0.69</v>
      </c>
      <c r="F281" s="24">
        <v>704</v>
      </c>
      <c r="G281" s="26" t="s">
        <v>668</v>
      </c>
      <c r="H281" s="41">
        <v>0.69</v>
      </c>
      <c r="I281" s="24">
        <v>704</v>
      </c>
      <c r="J281" s="24">
        <v>102</v>
      </c>
      <c r="K281" s="25">
        <v>1</v>
      </c>
    </row>
    <row r="282" spans="1:11" x14ac:dyDescent="0.25">
      <c r="A282" s="1" t="s">
        <v>669</v>
      </c>
      <c r="B282" s="41">
        <v>0.73</v>
      </c>
      <c r="C282" s="24">
        <v>704</v>
      </c>
      <c r="D282" s="1" t="s">
        <v>1394</v>
      </c>
      <c r="E282" s="41">
        <v>0.73</v>
      </c>
      <c r="F282" s="24">
        <v>704</v>
      </c>
      <c r="G282" s="26" t="s">
        <v>670</v>
      </c>
      <c r="H282" s="41">
        <v>0.73</v>
      </c>
      <c r="I282" s="24">
        <v>704</v>
      </c>
      <c r="J282" s="24">
        <v>119</v>
      </c>
      <c r="K282" s="25">
        <v>1</v>
      </c>
    </row>
    <row r="283" spans="1:11" x14ac:dyDescent="0.25">
      <c r="A283" s="1" t="s">
        <v>671</v>
      </c>
      <c r="B283" s="41">
        <v>0.56000000000000005</v>
      </c>
      <c r="C283" s="24">
        <v>704</v>
      </c>
      <c r="D283" s="1" t="s">
        <v>1395</v>
      </c>
      <c r="E283" s="41">
        <v>0.56000000000000005</v>
      </c>
      <c r="F283" s="24">
        <v>704</v>
      </c>
      <c r="G283" s="26" t="s">
        <v>672</v>
      </c>
      <c r="H283" s="41">
        <v>0.56000000000000005</v>
      </c>
      <c r="I283" s="24">
        <v>704</v>
      </c>
      <c r="J283" s="24">
        <v>102</v>
      </c>
      <c r="K283" s="25">
        <v>1</v>
      </c>
    </row>
    <row r="284" spans="1:11" x14ac:dyDescent="0.25">
      <c r="A284" s="1" t="s">
        <v>673</v>
      </c>
      <c r="B284" s="41">
        <v>0.49</v>
      </c>
      <c r="C284" s="24">
        <v>704</v>
      </c>
      <c r="D284" s="1" t="s">
        <v>674</v>
      </c>
      <c r="E284" s="41">
        <v>0.49</v>
      </c>
      <c r="F284" s="24">
        <v>704</v>
      </c>
      <c r="G284" s="26" t="s">
        <v>675</v>
      </c>
      <c r="H284" s="41">
        <v>0.49</v>
      </c>
      <c r="I284" s="24">
        <v>704</v>
      </c>
      <c r="J284" s="24">
        <v>102</v>
      </c>
      <c r="K284" s="25">
        <v>1</v>
      </c>
    </row>
    <row r="285" spans="1:11" x14ac:dyDescent="0.25">
      <c r="A285" s="1" t="s">
        <v>676</v>
      </c>
      <c r="B285" s="41">
        <v>0.79</v>
      </c>
      <c r="C285" s="24">
        <v>704</v>
      </c>
      <c r="D285" s="1" t="s">
        <v>1396</v>
      </c>
      <c r="E285" s="41">
        <v>0.79</v>
      </c>
      <c r="F285" s="24">
        <v>704</v>
      </c>
      <c r="G285" s="26" t="s">
        <v>677</v>
      </c>
      <c r="H285" s="41">
        <v>0.79</v>
      </c>
      <c r="I285" s="24">
        <v>704</v>
      </c>
      <c r="J285" s="24">
        <v>102</v>
      </c>
      <c r="K285" s="25">
        <v>1</v>
      </c>
    </row>
    <row r="286" spans="1:11" x14ac:dyDescent="0.25">
      <c r="A286" s="1" t="s">
        <v>678</v>
      </c>
      <c r="B286" s="41">
        <v>2.17</v>
      </c>
      <c r="C286" s="24">
        <v>704</v>
      </c>
      <c r="D286" s="1" t="s">
        <v>679</v>
      </c>
      <c r="E286" s="41">
        <v>2.17</v>
      </c>
      <c r="F286" s="24">
        <v>704</v>
      </c>
      <c r="G286" s="26" t="s">
        <v>680</v>
      </c>
      <c r="H286" s="41">
        <v>2.17</v>
      </c>
      <c r="I286" s="24">
        <v>704</v>
      </c>
      <c r="J286" s="24">
        <v>128</v>
      </c>
      <c r="K286" s="25">
        <v>1</v>
      </c>
    </row>
    <row r="287" spans="1:11" x14ac:dyDescent="0.25">
      <c r="A287" s="1" t="s">
        <v>681</v>
      </c>
      <c r="B287" s="41">
        <v>0.73</v>
      </c>
      <c r="C287" s="24">
        <v>704</v>
      </c>
      <c r="D287" s="1" t="s">
        <v>1397</v>
      </c>
      <c r="E287" s="41">
        <v>0.73</v>
      </c>
      <c r="F287" s="24">
        <v>704</v>
      </c>
      <c r="G287" s="26" t="s">
        <v>682</v>
      </c>
      <c r="H287" s="41">
        <v>0.73</v>
      </c>
      <c r="I287" s="24">
        <v>704</v>
      </c>
      <c r="J287" s="24">
        <v>102</v>
      </c>
      <c r="K287" s="25">
        <v>1</v>
      </c>
    </row>
    <row r="288" spans="1:11" x14ac:dyDescent="0.25">
      <c r="A288" s="1" t="s">
        <v>683</v>
      </c>
      <c r="B288" s="41">
        <v>0.75</v>
      </c>
      <c r="C288" s="24">
        <v>704</v>
      </c>
      <c r="D288" s="1" t="s">
        <v>684</v>
      </c>
      <c r="E288" s="41">
        <v>0.75</v>
      </c>
      <c r="F288" s="24">
        <v>704</v>
      </c>
      <c r="G288" s="26" t="s">
        <v>685</v>
      </c>
      <c r="H288" s="41">
        <v>0.75</v>
      </c>
      <c r="I288" s="24">
        <v>704</v>
      </c>
      <c r="J288" s="24">
        <v>119</v>
      </c>
      <c r="K288" s="25">
        <v>1</v>
      </c>
    </row>
    <row r="289" spans="1:11" x14ac:dyDescent="0.25">
      <c r="A289" s="1" t="s">
        <v>686</v>
      </c>
      <c r="B289" s="41">
        <v>0.56000000000000005</v>
      </c>
      <c r="C289" s="24">
        <v>704</v>
      </c>
      <c r="D289" s="1" t="s">
        <v>687</v>
      </c>
      <c r="E289" s="41">
        <v>0.56000000000000005</v>
      </c>
      <c r="F289" s="24">
        <v>704</v>
      </c>
      <c r="G289" s="1" t="s">
        <v>688</v>
      </c>
      <c r="H289" s="41">
        <v>0.56000000000000005</v>
      </c>
      <c r="I289" s="24">
        <v>704</v>
      </c>
      <c r="J289" s="24">
        <v>107</v>
      </c>
      <c r="K289" s="25">
        <v>1</v>
      </c>
    </row>
    <row r="290" spans="1:11" x14ac:dyDescent="0.25">
      <c r="A290" s="1" t="s">
        <v>689</v>
      </c>
      <c r="B290" s="41">
        <v>0.59</v>
      </c>
      <c r="C290" s="24">
        <v>709</v>
      </c>
      <c r="D290" s="1" t="s">
        <v>689</v>
      </c>
      <c r="E290" s="41">
        <v>0.59</v>
      </c>
      <c r="F290" s="24">
        <v>709</v>
      </c>
      <c r="G290" s="1" t="s">
        <v>689</v>
      </c>
      <c r="H290" s="41">
        <v>0.59</v>
      </c>
      <c r="I290" s="24">
        <v>709</v>
      </c>
      <c r="J290" s="24">
        <v>102</v>
      </c>
      <c r="K290" s="25">
        <v>1</v>
      </c>
    </row>
    <row r="291" spans="1:11" x14ac:dyDescent="0.25">
      <c r="A291" s="1" t="s">
        <v>690</v>
      </c>
      <c r="B291" s="41">
        <v>0.61</v>
      </c>
      <c r="C291" s="24">
        <v>709</v>
      </c>
      <c r="D291" s="1" t="s">
        <v>690</v>
      </c>
      <c r="E291" s="41">
        <v>0.61</v>
      </c>
      <c r="F291" s="24">
        <v>709</v>
      </c>
      <c r="G291" s="1" t="s">
        <v>690</v>
      </c>
      <c r="H291" s="41">
        <v>0.61</v>
      </c>
      <c r="I291" s="24">
        <v>709</v>
      </c>
      <c r="J291" s="24">
        <v>106</v>
      </c>
      <c r="K291" s="25">
        <v>1</v>
      </c>
    </row>
    <row r="292" spans="1:11" x14ac:dyDescent="0.25">
      <c r="A292" s="1" t="s">
        <v>691</v>
      </c>
      <c r="B292" s="41">
        <v>0.44</v>
      </c>
      <c r="C292" s="24">
        <v>704</v>
      </c>
      <c r="D292" s="1" t="s">
        <v>692</v>
      </c>
      <c r="E292" s="41">
        <v>0.44</v>
      </c>
      <c r="F292" s="24">
        <v>704</v>
      </c>
      <c r="G292" s="1" t="s">
        <v>693</v>
      </c>
      <c r="H292" s="41">
        <v>0.44</v>
      </c>
      <c r="I292" s="24">
        <v>704</v>
      </c>
      <c r="J292" s="24">
        <v>115</v>
      </c>
      <c r="K292" s="25">
        <v>1</v>
      </c>
    </row>
    <row r="293" spans="1:11" x14ac:dyDescent="0.25">
      <c r="A293" s="1" t="s">
        <v>1398</v>
      </c>
      <c r="B293" s="41">
        <v>0.62</v>
      </c>
      <c r="C293" s="24">
        <v>711</v>
      </c>
      <c r="D293" s="1" t="s">
        <v>1399</v>
      </c>
      <c r="E293" s="41">
        <v>0.62</v>
      </c>
      <c r="F293" s="24">
        <v>711</v>
      </c>
      <c r="G293" s="1" t="s">
        <v>1400</v>
      </c>
      <c r="H293" s="41">
        <v>0.62</v>
      </c>
      <c r="I293" s="24">
        <v>711</v>
      </c>
      <c r="J293" s="24">
        <v>110</v>
      </c>
      <c r="K293" s="25">
        <v>1</v>
      </c>
    </row>
    <row r="294" spans="1:11" x14ac:dyDescent="0.25">
      <c r="A294" s="1" t="s">
        <v>694</v>
      </c>
      <c r="B294" s="41">
        <v>0.77</v>
      </c>
      <c r="C294" s="24">
        <v>705</v>
      </c>
      <c r="D294" s="1" t="s">
        <v>695</v>
      </c>
      <c r="E294" s="41">
        <v>0.77</v>
      </c>
      <c r="F294" s="24">
        <v>705</v>
      </c>
      <c r="G294" s="26" t="s">
        <v>696</v>
      </c>
      <c r="H294" s="41">
        <v>0.77</v>
      </c>
      <c r="I294" s="24">
        <v>705</v>
      </c>
      <c r="J294" s="24">
        <v>104</v>
      </c>
      <c r="K294" s="25">
        <v>1</v>
      </c>
    </row>
    <row r="295" spans="1:11" x14ac:dyDescent="0.25">
      <c r="A295" s="1" t="s">
        <v>697</v>
      </c>
      <c r="B295" s="41">
        <v>0.81</v>
      </c>
      <c r="C295" s="24">
        <v>706</v>
      </c>
      <c r="D295" s="1" t="s">
        <v>1401</v>
      </c>
      <c r="E295" s="41">
        <v>0.81</v>
      </c>
      <c r="F295" s="24">
        <v>706</v>
      </c>
      <c r="G295" s="1" t="s">
        <v>698</v>
      </c>
      <c r="H295" s="41">
        <v>0.81</v>
      </c>
      <c r="I295" s="24">
        <v>706</v>
      </c>
      <c r="J295" s="24">
        <v>114</v>
      </c>
      <c r="K295" s="25">
        <v>1</v>
      </c>
    </row>
    <row r="296" spans="1:11" x14ac:dyDescent="0.25">
      <c r="A296" s="1" t="s">
        <v>699</v>
      </c>
      <c r="B296" s="41">
        <v>0.5</v>
      </c>
      <c r="C296" s="24">
        <v>707</v>
      </c>
      <c r="D296" s="1" t="s">
        <v>700</v>
      </c>
      <c r="E296" s="41">
        <v>0.5</v>
      </c>
      <c r="F296" s="24">
        <v>707</v>
      </c>
      <c r="G296" s="1" t="s">
        <v>701</v>
      </c>
      <c r="H296" s="41">
        <v>0.5</v>
      </c>
      <c r="I296" s="24">
        <v>707</v>
      </c>
      <c r="J296" s="24">
        <v>115</v>
      </c>
      <c r="K296" s="25">
        <v>1</v>
      </c>
    </row>
    <row r="297" spans="1:11" ht="16.5" x14ac:dyDescent="0.3">
      <c r="A297" s="14" t="s">
        <v>702</v>
      </c>
      <c r="B297" s="43"/>
      <c r="C297" s="10" t="s">
        <v>1064</v>
      </c>
      <c r="D297" s="14" t="s">
        <v>703</v>
      </c>
      <c r="E297" s="43"/>
      <c r="F297" s="10" t="s">
        <v>1229</v>
      </c>
      <c r="G297" s="14" t="s">
        <v>704</v>
      </c>
      <c r="H297" s="43"/>
      <c r="I297" s="10" t="s">
        <v>1228</v>
      </c>
      <c r="J297" s="17"/>
      <c r="K297" s="17"/>
    </row>
    <row r="298" spans="1:11" x14ac:dyDescent="0.25">
      <c r="A298" s="1" t="s">
        <v>705</v>
      </c>
      <c r="B298" s="41">
        <v>0.46</v>
      </c>
      <c r="C298" s="24"/>
      <c r="D298" s="1" t="s">
        <v>1402</v>
      </c>
      <c r="E298" s="41">
        <v>0.46</v>
      </c>
      <c r="F298" s="24"/>
      <c r="G298" s="1" t="s">
        <v>706</v>
      </c>
      <c r="H298" s="41">
        <v>0.46</v>
      </c>
      <c r="I298" s="24"/>
      <c r="J298" s="24">
        <v>70</v>
      </c>
      <c r="K298" s="25">
        <v>1</v>
      </c>
    </row>
    <row r="299" spans="1:11" x14ac:dyDescent="0.25">
      <c r="A299" s="1" t="s">
        <v>707</v>
      </c>
      <c r="B299" s="41">
        <v>0.79</v>
      </c>
      <c r="C299" s="24"/>
      <c r="D299" s="1" t="s">
        <v>708</v>
      </c>
      <c r="E299" s="41">
        <v>0.79</v>
      </c>
      <c r="F299" s="24"/>
      <c r="G299" s="26" t="s">
        <v>709</v>
      </c>
      <c r="H299" s="41">
        <v>0.79</v>
      </c>
      <c r="I299" s="24"/>
      <c r="J299" s="24">
        <v>111</v>
      </c>
      <c r="K299" s="25">
        <v>1</v>
      </c>
    </row>
    <row r="300" spans="1:11" x14ac:dyDescent="0.25">
      <c r="A300" s="1" t="s">
        <v>710</v>
      </c>
      <c r="B300" s="41">
        <v>0.39</v>
      </c>
      <c r="C300" s="24">
        <v>806</v>
      </c>
      <c r="D300" s="1" t="s">
        <v>1403</v>
      </c>
      <c r="E300" s="41">
        <v>0.39</v>
      </c>
      <c r="F300" s="24">
        <v>806</v>
      </c>
      <c r="G300" s="1" t="s">
        <v>711</v>
      </c>
      <c r="H300" s="41">
        <v>0.39</v>
      </c>
      <c r="I300" s="24">
        <v>806</v>
      </c>
      <c r="J300" s="24">
        <v>116</v>
      </c>
      <c r="K300" s="25">
        <v>1</v>
      </c>
    </row>
    <row r="301" spans="1:11" x14ac:dyDescent="0.25">
      <c r="A301" s="1" t="s">
        <v>712</v>
      </c>
      <c r="B301" s="41">
        <v>1.6</v>
      </c>
      <c r="C301" s="24">
        <v>807</v>
      </c>
      <c r="D301" s="1" t="s">
        <v>713</v>
      </c>
      <c r="E301" s="41">
        <v>1.6</v>
      </c>
      <c r="F301" s="24">
        <v>807</v>
      </c>
      <c r="G301" s="1" t="s">
        <v>714</v>
      </c>
      <c r="H301" s="41">
        <v>1.6</v>
      </c>
      <c r="I301" s="24">
        <v>807</v>
      </c>
      <c r="J301" s="24">
        <v>112</v>
      </c>
      <c r="K301" s="25">
        <v>1</v>
      </c>
    </row>
    <row r="302" spans="1:11" x14ac:dyDescent="0.25">
      <c r="A302" s="1" t="s">
        <v>715</v>
      </c>
      <c r="B302" s="41">
        <v>0.47</v>
      </c>
      <c r="C302" s="24">
        <v>808</v>
      </c>
      <c r="D302" s="1" t="s">
        <v>716</v>
      </c>
      <c r="E302" s="41">
        <v>0.47</v>
      </c>
      <c r="F302" s="24">
        <v>808</v>
      </c>
      <c r="G302" s="1" t="s">
        <v>717</v>
      </c>
      <c r="H302" s="41">
        <v>0.47</v>
      </c>
      <c r="I302" s="24">
        <v>808</v>
      </c>
      <c r="J302" s="24">
        <v>110</v>
      </c>
      <c r="K302" s="25">
        <v>1</v>
      </c>
    </row>
    <row r="303" spans="1:11" x14ac:dyDescent="0.25">
      <c r="A303" s="1" t="s">
        <v>718</v>
      </c>
      <c r="B303" s="41">
        <v>0.31</v>
      </c>
      <c r="C303" s="24">
        <v>810</v>
      </c>
      <c r="D303" s="1" t="s">
        <v>719</v>
      </c>
      <c r="E303" s="41">
        <v>0.31</v>
      </c>
      <c r="F303" s="24">
        <v>810</v>
      </c>
      <c r="G303" s="1" t="s">
        <v>720</v>
      </c>
      <c r="H303" s="41">
        <v>0.31</v>
      </c>
      <c r="I303" s="24">
        <v>810</v>
      </c>
      <c r="J303" s="24">
        <v>110</v>
      </c>
      <c r="K303" s="25">
        <v>1</v>
      </c>
    </row>
    <row r="304" spans="1:11" x14ac:dyDescent="0.25">
      <c r="A304" s="1" t="s">
        <v>721</v>
      </c>
      <c r="B304" s="41">
        <v>0.43</v>
      </c>
      <c r="C304" s="24">
        <v>811</v>
      </c>
      <c r="D304" s="1" t="s">
        <v>722</v>
      </c>
      <c r="E304" s="41">
        <v>0.43</v>
      </c>
      <c r="F304" s="24">
        <v>811</v>
      </c>
      <c r="G304" s="1" t="s">
        <v>723</v>
      </c>
      <c r="H304" s="41">
        <v>0.43</v>
      </c>
      <c r="I304" s="24">
        <v>811</v>
      </c>
      <c r="J304" s="24">
        <v>126</v>
      </c>
      <c r="K304" s="25">
        <v>1</v>
      </c>
    </row>
    <row r="305" spans="1:11" x14ac:dyDescent="0.25">
      <c r="A305" s="1" t="s">
        <v>724</v>
      </c>
      <c r="B305" s="41">
        <v>0.61</v>
      </c>
      <c r="C305" s="24">
        <v>812</v>
      </c>
      <c r="D305" s="1" t="s">
        <v>725</v>
      </c>
      <c r="E305" s="41">
        <v>0.61</v>
      </c>
      <c r="F305" s="24">
        <v>812</v>
      </c>
      <c r="G305" s="1" t="s">
        <v>726</v>
      </c>
      <c r="H305" s="41">
        <v>0.61</v>
      </c>
      <c r="I305" s="24">
        <v>812</v>
      </c>
      <c r="J305" s="24">
        <v>107</v>
      </c>
      <c r="K305" s="25">
        <v>1</v>
      </c>
    </row>
    <row r="306" spans="1:11" x14ac:dyDescent="0.25">
      <c r="A306" s="1" t="s">
        <v>727</v>
      </c>
      <c r="B306" s="41">
        <v>0.41</v>
      </c>
      <c r="C306" s="24">
        <v>814</v>
      </c>
      <c r="D306" s="1" t="s">
        <v>728</v>
      </c>
      <c r="E306" s="41">
        <v>0.41</v>
      </c>
      <c r="F306" s="24">
        <v>814</v>
      </c>
      <c r="G306" s="1" t="s">
        <v>729</v>
      </c>
      <c r="H306" s="41">
        <v>0.41</v>
      </c>
      <c r="I306" s="24">
        <v>814</v>
      </c>
      <c r="J306" s="24">
        <v>120</v>
      </c>
      <c r="K306" s="25">
        <v>1</v>
      </c>
    </row>
    <row r="307" spans="1:11" x14ac:dyDescent="0.25">
      <c r="A307" s="1" t="s">
        <v>730</v>
      </c>
      <c r="B307" s="41">
        <v>0.47</v>
      </c>
      <c r="C307" s="24"/>
      <c r="D307" s="1" t="s">
        <v>1404</v>
      </c>
      <c r="E307" s="41">
        <v>0.47</v>
      </c>
      <c r="F307" s="24"/>
      <c r="G307" s="1" t="s">
        <v>731</v>
      </c>
      <c r="H307" s="41">
        <v>0.47</v>
      </c>
      <c r="I307" s="24"/>
      <c r="J307" s="24">
        <v>100</v>
      </c>
      <c r="K307" s="25">
        <v>1</v>
      </c>
    </row>
    <row r="308" spans="1:11" x14ac:dyDescent="0.25">
      <c r="A308" s="1" t="s">
        <v>732</v>
      </c>
      <c r="B308" s="41">
        <v>0.55000000000000004</v>
      </c>
      <c r="C308" s="24">
        <v>805</v>
      </c>
      <c r="D308" s="1" t="s">
        <v>733</v>
      </c>
      <c r="E308" s="41">
        <v>0.55000000000000004</v>
      </c>
      <c r="F308" s="24">
        <v>805</v>
      </c>
      <c r="G308" s="26" t="s">
        <v>734</v>
      </c>
      <c r="H308" s="41">
        <v>0.55000000000000004</v>
      </c>
      <c r="I308" s="24">
        <v>805</v>
      </c>
      <c r="J308" s="24">
        <v>104</v>
      </c>
      <c r="K308" s="25">
        <v>1</v>
      </c>
    </row>
    <row r="309" spans="1:11" x14ac:dyDescent="0.25">
      <c r="A309" s="1" t="s">
        <v>735</v>
      </c>
      <c r="B309" s="41">
        <v>1.23</v>
      </c>
      <c r="C309" s="24">
        <v>807</v>
      </c>
      <c r="D309" s="1" t="s">
        <v>1405</v>
      </c>
      <c r="E309" s="41">
        <v>1.23</v>
      </c>
      <c r="F309" s="24">
        <v>807</v>
      </c>
      <c r="G309" s="26" t="s">
        <v>736</v>
      </c>
      <c r="H309" s="41">
        <v>1.23</v>
      </c>
      <c r="I309" s="24">
        <v>807</v>
      </c>
      <c r="J309" s="24">
        <v>99</v>
      </c>
      <c r="K309" s="25">
        <v>1</v>
      </c>
    </row>
    <row r="310" spans="1:11" ht="16.5" x14ac:dyDescent="0.3">
      <c r="A310" s="14" t="s">
        <v>737</v>
      </c>
      <c r="B310" s="40"/>
      <c r="C310" s="10" t="s">
        <v>1064</v>
      </c>
      <c r="D310" s="14" t="s">
        <v>738</v>
      </c>
      <c r="E310" s="40"/>
      <c r="F310" s="10" t="s">
        <v>1229</v>
      </c>
      <c r="G310" s="14" t="s">
        <v>739</v>
      </c>
      <c r="H310" s="40"/>
      <c r="I310" s="10" t="s">
        <v>1228</v>
      </c>
      <c r="J310" s="10"/>
      <c r="K310" s="10"/>
    </row>
    <row r="311" spans="1:11" x14ac:dyDescent="0.25">
      <c r="A311" s="1" t="s">
        <v>740</v>
      </c>
      <c r="B311" s="41">
        <v>3.72</v>
      </c>
      <c r="C311" s="24">
        <v>902</v>
      </c>
      <c r="D311" s="1" t="s">
        <v>1406</v>
      </c>
      <c r="E311" s="41">
        <v>3.72</v>
      </c>
      <c r="F311" s="24">
        <v>902</v>
      </c>
      <c r="G311" s="26" t="s">
        <v>741</v>
      </c>
      <c r="H311" s="41">
        <v>3.72</v>
      </c>
      <c r="I311" s="24">
        <v>902</v>
      </c>
      <c r="J311" s="24">
        <v>304</v>
      </c>
      <c r="K311" s="25">
        <v>1</v>
      </c>
    </row>
    <row r="312" spans="1:11" x14ac:dyDescent="0.25">
      <c r="A312" s="1" t="s">
        <v>742</v>
      </c>
      <c r="B312" s="41">
        <v>3.61</v>
      </c>
      <c r="C312" s="24">
        <v>902</v>
      </c>
      <c r="D312" s="1" t="s">
        <v>743</v>
      </c>
      <c r="E312" s="41">
        <v>3.61</v>
      </c>
      <c r="F312" s="24">
        <v>902</v>
      </c>
      <c r="G312" s="26" t="s">
        <v>744</v>
      </c>
      <c r="H312" s="41">
        <v>3.61</v>
      </c>
      <c r="I312" s="24">
        <v>902</v>
      </c>
      <c r="J312" s="24">
        <v>304</v>
      </c>
      <c r="K312" s="25">
        <v>1</v>
      </c>
    </row>
    <row r="313" spans="1:11" x14ac:dyDescent="0.25">
      <c r="A313" s="1" t="s">
        <v>745</v>
      </c>
      <c r="B313" s="41">
        <v>2.0299999999999998</v>
      </c>
      <c r="C313" s="24">
        <v>903</v>
      </c>
      <c r="D313" s="1" t="s">
        <v>746</v>
      </c>
      <c r="E313" s="41">
        <v>2.0299999999999998</v>
      </c>
      <c r="F313" s="24">
        <v>903</v>
      </c>
      <c r="G313" s="26" t="s">
        <v>747</v>
      </c>
      <c r="H313" s="41">
        <v>2.0299999999999998</v>
      </c>
      <c r="I313" s="24">
        <v>903</v>
      </c>
      <c r="J313" s="24">
        <v>342</v>
      </c>
      <c r="K313" s="25">
        <v>1</v>
      </c>
    </row>
    <row r="314" spans="1:11" x14ac:dyDescent="0.25">
      <c r="A314" s="1" t="s">
        <v>748</v>
      </c>
      <c r="B314" s="41">
        <v>2.34</v>
      </c>
      <c r="C314" s="24">
        <v>903</v>
      </c>
      <c r="D314" s="1" t="s">
        <v>749</v>
      </c>
      <c r="E314" s="41">
        <v>2.34</v>
      </c>
      <c r="F314" s="24">
        <v>903</v>
      </c>
      <c r="G314" s="26" t="s">
        <v>750</v>
      </c>
      <c r="H314" s="41">
        <v>2.34</v>
      </c>
      <c r="I314" s="24">
        <v>903</v>
      </c>
      <c r="J314" s="24">
        <v>342</v>
      </c>
      <c r="K314" s="25">
        <v>1</v>
      </c>
    </row>
    <row r="315" spans="1:11" x14ac:dyDescent="0.25">
      <c r="A315" s="1" t="s">
        <v>751</v>
      </c>
      <c r="B315" s="41">
        <v>1.93</v>
      </c>
      <c r="C315" s="24">
        <v>905</v>
      </c>
      <c r="D315" s="1" t="s">
        <v>752</v>
      </c>
      <c r="E315" s="41">
        <v>1.93</v>
      </c>
      <c r="F315" s="24">
        <v>905</v>
      </c>
      <c r="G315" s="26" t="s">
        <v>753</v>
      </c>
      <c r="H315" s="41">
        <v>1.93</v>
      </c>
      <c r="I315" s="24">
        <v>905</v>
      </c>
      <c r="J315" s="24">
        <v>283</v>
      </c>
      <c r="K315" s="25">
        <v>1</v>
      </c>
    </row>
    <row r="316" spans="1:11" x14ac:dyDescent="0.25">
      <c r="A316" s="1" t="s">
        <v>754</v>
      </c>
      <c r="B316" s="41">
        <v>2.08</v>
      </c>
      <c r="C316" s="24">
        <v>906</v>
      </c>
      <c r="D316" s="1" t="s">
        <v>755</v>
      </c>
      <c r="E316" s="41">
        <v>2.08</v>
      </c>
      <c r="F316" s="24">
        <v>906</v>
      </c>
      <c r="G316" s="26" t="s">
        <v>756</v>
      </c>
      <c r="H316" s="41">
        <v>2.08</v>
      </c>
      <c r="I316" s="24">
        <v>906</v>
      </c>
      <c r="J316" s="24">
        <v>201</v>
      </c>
      <c r="K316" s="25">
        <v>1</v>
      </c>
    </row>
    <row r="317" spans="1:11" x14ac:dyDescent="0.25">
      <c r="A317" s="1" t="s">
        <v>757</v>
      </c>
      <c r="B317" s="41">
        <v>3.93</v>
      </c>
      <c r="C317" s="24"/>
      <c r="D317" s="1" t="s">
        <v>757</v>
      </c>
      <c r="E317" s="41">
        <v>3.93</v>
      </c>
      <c r="F317" s="24"/>
      <c r="G317" s="26" t="s">
        <v>758</v>
      </c>
      <c r="H317" s="41">
        <v>3.93</v>
      </c>
      <c r="I317" s="24"/>
      <c r="J317" s="24">
        <v>366</v>
      </c>
      <c r="K317" s="25">
        <v>1</v>
      </c>
    </row>
    <row r="318" spans="1:11" x14ac:dyDescent="0.25">
      <c r="A318" s="1" t="s">
        <v>759</v>
      </c>
      <c r="B318" s="41">
        <v>2.44</v>
      </c>
      <c r="C318" s="24">
        <v>908</v>
      </c>
      <c r="D318" s="1" t="s">
        <v>759</v>
      </c>
      <c r="E318" s="41">
        <v>2.44</v>
      </c>
      <c r="F318" s="24">
        <v>908</v>
      </c>
      <c r="G318" s="1" t="s">
        <v>759</v>
      </c>
      <c r="H318" s="41">
        <v>2.44</v>
      </c>
      <c r="I318" s="24">
        <v>908</v>
      </c>
      <c r="J318" s="24">
        <v>318</v>
      </c>
      <c r="K318" s="25">
        <v>1</v>
      </c>
    </row>
    <row r="319" spans="1:11" x14ac:dyDescent="0.25">
      <c r="A319" s="1" t="s">
        <v>760</v>
      </c>
      <c r="B319" s="41">
        <v>3</v>
      </c>
      <c r="C319" s="24">
        <v>909</v>
      </c>
      <c r="D319" s="1" t="s">
        <v>761</v>
      </c>
      <c r="E319" s="41">
        <v>3</v>
      </c>
      <c r="F319" s="24">
        <v>909</v>
      </c>
      <c r="G319" s="1" t="s">
        <v>760</v>
      </c>
      <c r="H319" s="41">
        <v>3</v>
      </c>
      <c r="I319" s="24">
        <v>909</v>
      </c>
      <c r="J319" s="24">
        <v>296</v>
      </c>
      <c r="K319" s="25">
        <v>1</v>
      </c>
    </row>
    <row r="320" spans="1:11" x14ac:dyDescent="0.25">
      <c r="A320" s="1" t="s">
        <v>762</v>
      </c>
      <c r="B320" s="41">
        <v>3.56</v>
      </c>
      <c r="C320" s="24">
        <v>915</v>
      </c>
      <c r="D320" s="1" t="s">
        <v>763</v>
      </c>
      <c r="E320" s="41">
        <v>3.56</v>
      </c>
      <c r="F320" s="24">
        <v>915</v>
      </c>
      <c r="G320" s="1" t="s">
        <v>764</v>
      </c>
      <c r="H320" s="41">
        <v>3.56</v>
      </c>
      <c r="I320" s="24">
        <v>915</v>
      </c>
      <c r="J320" s="24">
        <v>331</v>
      </c>
      <c r="K320" s="25">
        <v>1</v>
      </c>
    </row>
    <row r="321" spans="1:11" x14ac:dyDescent="0.25">
      <c r="A321" s="1" t="s">
        <v>765</v>
      </c>
      <c r="B321" s="41">
        <v>2.57</v>
      </c>
      <c r="C321" s="24">
        <v>918</v>
      </c>
      <c r="D321" s="1" t="s">
        <v>766</v>
      </c>
      <c r="E321" s="41">
        <v>2.57</v>
      </c>
      <c r="F321" s="24">
        <v>918</v>
      </c>
      <c r="G321" s="1" t="s">
        <v>767</v>
      </c>
      <c r="H321" s="41">
        <v>2.57</v>
      </c>
      <c r="I321" s="24">
        <v>918</v>
      </c>
      <c r="J321" s="24">
        <v>412</v>
      </c>
      <c r="K321" s="25">
        <v>1</v>
      </c>
    </row>
    <row r="322" spans="1:11" x14ac:dyDescent="0.25">
      <c r="A322" s="1" t="s">
        <v>1135</v>
      </c>
      <c r="B322" s="41">
        <v>4.95</v>
      </c>
      <c r="C322" s="24"/>
      <c r="D322" s="1" t="s">
        <v>1135</v>
      </c>
      <c r="E322" s="41">
        <v>4.95</v>
      </c>
      <c r="F322" s="24"/>
      <c r="G322" s="1" t="s">
        <v>1135</v>
      </c>
      <c r="H322" s="41">
        <v>4.95</v>
      </c>
      <c r="I322" s="24"/>
      <c r="J322" s="24">
        <v>183</v>
      </c>
      <c r="K322" s="25">
        <v>1</v>
      </c>
    </row>
    <row r="323" spans="1:11" x14ac:dyDescent="0.25">
      <c r="A323" s="1" t="s">
        <v>768</v>
      </c>
      <c r="B323" s="41">
        <v>3.47</v>
      </c>
      <c r="C323" s="24">
        <v>919</v>
      </c>
      <c r="D323" s="1" t="s">
        <v>1407</v>
      </c>
      <c r="E323" s="41">
        <v>3.47</v>
      </c>
      <c r="F323" s="24">
        <v>919</v>
      </c>
      <c r="G323" s="1" t="s">
        <v>769</v>
      </c>
      <c r="H323" s="41">
        <v>3.47</v>
      </c>
      <c r="I323" s="24">
        <v>919</v>
      </c>
      <c r="J323" s="24">
        <v>399</v>
      </c>
      <c r="K323" s="25">
        <v>1</v>
      </c>
    </row>
    <row r="324" spans="1:11" x14ac:dyDescent="0.25">
      <c r="A324" s="1" t="s">
        <v>770</v>
      </c>
      <c r="B324" s="41">
        <v>4.37</v>
      </c>
      <c r="C324" s="24">
        <v>922</v>
      </c>
      <c r="D324" s="1" t="s">
        <v>1408</v>
      </c>
      <c r="E324" s="41">
        <v>4.37</v>
      </c>
      <c r="F324" s="24">
        <v>922</v>
      </c>
      <c r="G324" s="1" t="s">
        <v>771</v>
      </c>
      <c r="H324" s="41">
        <v>4.37</v>
      </c>
      <c r="I324" s="24">
        <v>922</v>
      </c>
      <c r="J324" s="24">
        <v>366</v>
      </c>
      <c r="K324" s="25">
        <v>1</v>
      </c>
    </row>
    <row r="325" spans="1:11" x14ac:dyDescent="0.25">
      <c r="A325" s="1" t="s">
        <v>772</v>
      </c>
      <c r="B325" s="41">
        <v>4.26</v>
      </c>
      <c r="C325" s="24">
        <v>922</v>
      </c>
      <c r="D325" s="1" t="s">
        <v>1409</v>
      </c>
      <c r="E325" s="41">
        <v>4.26</v>
      </c>
      <c r="F325" s="24">
        <v>922</v>
      </c>
      <c r="G325" s="1" t="s">
        <v>773</v>
      </c>
      <c r="H325" s="41">
        <v>4.26</v>
      </c>
      <c r="I325" s="24">
        <v>922</v>
      </c>
      <c r="J325" s="24">
        <v>360</v>
      </c>
      <c r="K325" s="25">
        <v>1</v>
      </c>
    </row>
    <row r="326" spans="1:11" x14ac:dyDescent="0.25">
      <c r="A326" s="1" t="s">
        <v>1136</v>
      </c>
      <c r="B326" s="41">
        <v>2.33</v>
      </c>
      <c r="C326" s="24">
        <v>923</v>
      </c>
      <c r="D326" s="1" t="s">
        <v>1410</v>
      </c>
      <c r="E326" s="41">
        <v>2.33</v>
      </c>
      <c r="F326" s="24">
        <v>923</v>
      </c>
      <c r="G326" s="1" t="s">
        <v>774</v>
      </c>
      <c r="H326" s="41">
        <v>2.33</v>
      </c>
      <c r="I326" s="24">
        <v>923</v>
      </c>
      <c r="J326" s="24">
        <v>256</v>
      </c>
      <c r="K326" s="25">
        <v>1</v>
      </c>
    </row>
    <row r="327" spans="1:11" x14ac:dyDescent="0.25">
      <c r="A327" s="1" t="s">
        <v>775</v>
      </c>
      <c r="B327" s="41">
        <v>3.2</v>
      </c>
      <c r="C327" s="24"/>
      <c r="D327" s="1" t="s">
        <v>1411</v>
      </c>
      <c r="E327" s="41">
        <v>3.2</v>
      </c>
      <c r="F327" s="24"/>
      <c r="G327" s="1" t="s">
        <v>777</v>
      </c>
      <c r="H327" s="41">
        <v>3.2</v>
      </c>
      <c r="I327" s="24"/>
      <c r="J327" s="24">
        <v>245</v>
      </c>
      <c r="K327" s="25">
        <v>1</v>
      </c>
    </row>
    <row r="328" spans="1:11" x14ac:dyDescent="0.25">
      <c r="A328" s="1" t="s">
        <v>778</v>
      </c>
      <c r="B328" s="41">
        <v>4.1399999999999997</v>
      </c>
      <c r="C328" s="24">
        <v>924</v>
      </c>
      <c r="D328" s="1" t="s">
        <v>1412</v>
      </c>
      <c r="E328" s="41">
        <v>4.1399999999999997</v>
      </c>
      <c r="F328" s="24">
        <v>924</v>
      </c>
      <c r="G328" s="26" t="s">
        <v>779</v>
      </c>
      <c r="H328" s="41">
        <v>4.1399999999999997</v>
      </c>
      <c r="I328" s="24">
        <v>924</v>
      </c>
      <c r="J328" s="24">
        <v>424</v>
      </c>
      <c r="K328" s="25">
        <v>1</v>
      </c>
    </row>
    <row r="329" spans="1:11" x14ac:dyDescent="0.25">
      <c r="A329" s="1" t="s">
        <v>780</v>
      </c>
      <c r="B329" s="41">
        <v>2.17</v>
      </c>
      <c r="C329" s="24">
        <v>926</v>
      </c>
      <c r="D329" s="1" t="s">
        <v>781</v>
      </c>
      <c r="E329" s="41">
        <v>2.17</v>
      </c>
      <c r="F329" s="24">
        <v>926</v>
      </c>
      <c r="G329" s="26" t="s">
        <v>782</v>
      </c>
      <c r="H329" s="41">
        <v>2.17</v>
      </c>
      <c r="I329" s="24">
        <v>926</v>
      </c>
      <c r="J329" s="24">
        <v>413</v>
      </c>
      <c r="K329" s="25">
        <v>1</v>
      </c>
    </row>
    <row r="330" spans="1:11" x14ac:dyDescent="0.25">
      <c r="A330" s="1" t="s">
        <v>783</v>
      </c>
      <c r="B330" s="41">
        <v>3.02</v>
      </c>
      <c r="C330" s="24">
        <v>928</v>
      </c>
      <c r="D330" s="1" t="s">
        <v>784</v>
      </c>
      <c r="E330" s="41">
        <v>3.02</v>
      </c>
      <c r="F330" s="24">
        <v>928</v>
      </c>
      <c r="G330" s="26" t="s">
        <v>785</v>
      </c>
      <c r="H330" s="41">
        <v>3.02</v>
      </c>
      <c r="I330" s="24">
        <v>928</v>
      </c>
      <c r="J330" s="24">
        <v>359</v>
      </c>
      <c r="K330" s="25">
        <v>1</v>
      </c>
    </row>
    <row r="331" spans="1:11" ht="16.5" x14ac:dyDescent="0.3">
      <c r="A331" s="14" t="s">
        <v>786</v>
      </c>
      <c r="B331" s="40"/>
      <c r="C331" s="10" t="s">
        <v>1064</v>
      </c>
      <c r="D331" s="14" t="s">
        <v>787</v>
      </c>
      <c r="E331" s="40"/>
      <c r="F331" s="10" t="s">
        <v>1229</v>
      </c>
      <c r="G331" s="14" t="s">
        <v>788</v>
      </c>
      <c r="H331" s="40"/>
      <c r="I331" s="10" t="s">
        <v>1228</v>
      </c>
      <c r="J331" s="10"/>
      <c r="K331" s="10"/>
    </row>
    <row r="332" spans="1:11" x14ac:dyDescent="0.25">
      <c r="A332" s="1" t="s">
        <v>789</v>
      </c>
      <c r="B332" s="41">
        <v>3.49</v>
      </c>
      <c r="C332" s="24">
        <v>1000</v>
      </c>
      <c r="D332" s="1" t="s">
        <v>790</v>
      </c>
      <c r="E332" s="41">
        <v>3.49</v>
      </c>
      <c r="F332" s="24">
        <v>1000</v>
      </c>
      <c r="G332" s="1" t="s">
        <v>791</v>
      </c>
      <c r="H332" s="41">
        <v>3.49</v>
      </c>
      <c r="I332" s="24">
        <v>1000</v>
      </c>
      <c r="J332" s="24">
        <v>497</v>
      </c>
      <c r="K332" s="25">
        <v>1</v>
      </c>
    </row>
    <row r="333" spans="1:11" x14ac:dyDescent="0.25">
      <c r="A333" s="1" t="s">
        <v>792</v>
      </c>
      <c r="B333" s="41">
        <v>3.75</v>
      </c>
      <c r="C333" s="24">
        <v>1001</v>
      </c>
      <c r="D333" s="1" t="s">
        <v>793</v>
      </c>
      <c r="E333" s="41">
        <v>3.75</v>
      </c>
      <c r="F333" s="24">
        <v>1001</v>
      </c>
      <c r="G333" s="1" t="s">
        <v>794</v>
      </c>
      <c r="H333" s="41">
        <v>3.75</v>
      </c>
      <c r="I333" s="24">
        <v>1001</v>
      </c>
      <c r="J333" s="24">
        <v>484</v>
      </c>
      <c r="K333" s="25">
        <v>1</v>
      </c>
    </row>
    <row r="334" spans="1:11" x14ac:dyDescent="0.25">
      <c r="A334" s="1" t="s">
        <v>795</v>
      </c>
      <c r="B334" s="41">
        <v>2.85</v>
      </c>
      <c r="C334" s="24">
        <v>1001</v>
      </c>
      <c r="D334" s="1" t="s">
        <v>796</v>
      </c>
      <c r="E334" s="41">
        <v>2.85</v>
      </c>
      <c r="F334" s="24">
        <v>1001</v>
      </c>
      <c r="G334" s="1" t="s">
        <v>797</v>
      </c>
      <c r="H334" s="41">
        <v>2.85</v>
      </c>
      <c r="I334" s="24">
        <v>1001</v>
      </c>
      <c r="J334" s="24">
        <v>484</v>
      </c>
      <c r="K334" s="25">
        <v>1</v>
      </c>
    </row>
    <row r="335" spans="1:11" x14ac:dyDescent="0.25">
      <c r="A335" s="1" t="s">
        <v>798</v>
      </c>
      <c r="B335" s="41">
        <v>2.59</v>
      </c>
      <c r="C335" s="24">
        <v>1002</v>
      </c>
      <c r="D335" s="1" t="s">
        <v>799</v>
      </c>
      <c r="E335" s="41">
        <v>2.59</v>
      </c>
      <c r="F335" s="24">
        <v>1002</v>
      </c>
      <c r="G335" s="1" t="s">
        <v>800</v>
      </c>
      <c r="H335" s="41">
        <v>2.59</v>
      </c>
      <c r="I335" s="24">
        <v>1002</v>
      </c>
      <c r="J335" s="24">
        <v>467</v>
      </c>
      <c r="K335" s="25">
        <v>1</v>
      </c>
    </row>
    <row r="336" spans="1:11" x14ac:dyDescent="0.25">
      <c r="A336" s="1" t="s">
        <v>801</v>
      </c>
      <c r="B336" s="41">
        <v>3.73</v>
      </c>
      <c r="C336" s="24">
        <v>1002</v>
      </c>
      <c r="D336" s="1" t="s">
        <v>802</v>
      </c>
      <c r="E336" s="41">
        <v>3.73</v>
      </c>
      <c r="F336" s="24">
        <v>1002</v>
      </c>
      <c r="G336" s="1" t="s">
        <v>802</v>
      </c>
      <c r="H336" s="41">
        <v>3.73</v>
      </c>
      <c r="I336" s="24">
        <v>1002</v>
      </c>
      <c r="J336" s="24">
        <v>462</v>
      </c>
      <c r="K336" s="25">
        <v>1</v>
      </c>
    </row>
    <row r="337" spans="1:11" x14ac:dyDescent="0.25">
      <c r="A337" s="1" t="s">
        <v>803</v>
      </c>
      <c r="B337" s="41">
        <v>3.37</v>
      </c>
      <c r="C337" s="24">
        <v>1005</v>
      </c>
      <c r="D337" s="1" t="s">
        <v>804</v>
      </c>
      <c r="E337" s="41">
        <v>3.37</v>
      </c>
      <c r="F337" s="24">
        <v>1005</v>
      </c>
      <c r="G337" s="1" t="s">
        <v>805</v>
      </c>
      <c r="H337" s="41">
        <v>3.37</v>
      </c>
      <c r="I337" s="24">
        <v>1005</v>
      </c>
      <c r="J337" s="24">
        <v>467</v>
      </c>
      <c r="K337" s="25">
        <v>1</v>
      </c>
    </row>
    <row r="338" spans="1:11" x14ac:dyDescent="0.25">
      <c r="A338" s="1" t="s">
        <v>806</v>
      </c>
      <c r="B338" s="41">
        <v>4.3600000000000003</v>
      </c>
      <c r="C338" s="24">
        <v>1005</v>
      </c>
      <c r="D338" s="1" t="s">
        <v>807</v>
      </c>
      <c r="E338" s="41">
        <v>4.3600000000000003</v>
      </c>
      <c r="F338" s="24">
        <v>1005</v>
      </c>
      <c r="G338" s="1" t="s">
        <v>808</v>
      </c>
      <c r="H338" s="41">
        <v>4.3600000000000003</v>
      </c>
      <c r="I338" s="24">
        <v>1005</v>
      </c>
      <c r="J338" s="24">
        <v>442</v>
      </c>
      <c r="K338" s="25">
        <v>1</v>
      </c>
    </row>
    <row r="339" spans="1:11" x14ac:dyDescent="0.25">
      <c r="A339" s="1" t="s">
        <v>809</v>
      </c>
      <c r="B339" s="41">
        <v>2.87</v>
      </c>
      <c r="C339" s="24">
        <v>1006</v>
      </c>
      <c r="D339" s="1" t="s">
        <v>810</v>
      </c>
      <c r="E339" s="41">
        <v>2.87</v>
      </c>
      <c r="F339" s="24">
        <v>1006</v>
      </c>
      <c r="G339" s="1" t="s">
        <v>811</v>
      </c>
      <c r="H339" s="41">
        <v>2.87</v>
      </c>
      <c r="I339" s="24">
        <v>1006</v>
      </c>
      <c r="J339" s="24">
        <v>469</v>
      </c>
      <c r="K339" s="25">
        <v>1</v>
      </c>
    </row>
    <row r="340" spans="1:11" x14ac:dyDescent="0.25">
      <c r="A340" s="1" t="s">
        <v>812</v>
      </c>
      <c r="B340" s="41">
        <v>3.44</v>
      </c>
      <c r="C340" s="24">
        <v>1007</v>
      </c>
      <c r="D340" s="1" t="s">
        <v>813</v>
      </c>
      <c r="E340" s="41">
        <v>3.44</v>
      </c>
      <c r="F340" s="24">
        <v>1007</v>
      </c>
      <c r="G340" s="1" t="s">
        <v>814</v>
      </c>
      <c r="H340" s="41">
        <v>3.44</v>
      </c>
      <c r="I340" s="24">
        <v>1007</v>
      </c>
      <c r="J340" s="24">
        <v>490</v>
      </c>
      <c r="K340" s="25">
        <v>1</v>
      </c>
    </row>
    <row r="341" spans="1:11" x14ac:dyDescent="0.25">
      <c r="A341" s="1" t="s">
        <v>815</v>
      </c>
      <c r="B341" s="41">
        <v>4.62</v>
      </c>
      <c r="C341" s="24">
        <v>1008</v>
      </c>
      <c r="D341" s="1" t="s">
        <v>1413</v>
      </c>
      <c r="E341" s="41">
        <v>4.62</v>
      </c>
      <c r="F341" s="24">
        <v>1008</v>
      </c>
      <c r="G341" s="1" t="s">
        <v>816</v>
      </c>
      <c r="H341" s="41">
        <v>4.62</v>
      </c>
      <c r="I341" s="24">
        <v>1008</v>
      </c>
      <c r="J341" s="24">
        <v>454</v>
      </c>
      <c r="K341" s="25">
        <v>1</v>
      </c>
    </row>
    <row r="342" spans="1:11" x14ac:dyDescent="0.25">
      <c r="A342" s="1" t="s">
        <v>817</v>
      </c>
      <c r="B342" s="41">
        <v>4.6900000000000004</v>
      </c>
      <c r="C342" s="24">
        <v>1009</v>
      </c>
      <c r="D342" s="1" t="s">
        <v>818</v>
      </c>
      <c r="E342" s="41">
        <v>4.6900000000000004</v>
      </c>
      <c r="F342" s="24">
        <v>1009</v>
      </c>
      <c r="G342" s="1" t="s">
        <v>819</v>
      </c>
      <c r="H342" s="41">
        <v>4.6900000000000004</v>
      </c>
      <c r="I342" s="24">
        <v>1009</v>
      </c>
      <c r="J342" s="24">
        <v>452</v>
      </c>
      <c r="K342" s="25">
        <v>1</v>
      </c>
    </row>
    <row r="343" spans="1:11" x14ac:dyDescent="0.25">
      <c r="A343" s="1" t="s">
        <v>820</v>
      </c>
      <c r="B343" s="41">
        <v>2.8</v>
      </c>
      <c r="C343" s="24">
        <v>1010</v>
      </c>
      <c r="D343" s="1" t="s">
        <v>821</v>
      </c>
      <c r="E343" s="41">
        <v>2.8</v>
      </c>
      <c r="F343" s="24">
        <v>1010</v>
      </c>
      <c r="G343" s="1" t="s">
        <v>822</v>
      </c>
      <c r="H343" s="41">
        <v>2.8</v>
      </c>
      <c r="I343" s="24">
        <v>1010</v>
      </c>
      <c r="J343" s="24">
        <v>465</v>
      </c>
      <c r="K343" s="25">
        <v>1</v>
      </c>
    </row>
    <row r="344" spans="1:11" ht="16.5" x14ac:dyDescent="0.3">
      <c r="A344" s="14" t="s">
        <v>823</v>
      </c>
      <c r="B344" s="40"/>
      <c r="C344" s="10" t="s">
        <v>1064</v>
      </c>
      <c r="D344" s="14" t="s">
        <v>824</v>
      </c>
      <c r="E344" s="40"/>
      <c r="F344" s="10" t="s">
        <v>1229</v>
      </c>
      <c r="G344" s="14" t="s">
        <v>825</v>
      </c>
      <c r="H344" s="40"/>
      <c r="I344" s="10" t="s">
        <v>1228</v>
      </c>
      <c r="J344" s="10"/>
      <c r="K344" s="10"/>
    </row>
    <row r="345" spans="1:11" x14ac:dyDescent="0.25">
      <c r="A345" s="1" t="s">
        <v>826</v>
      </c>
      <c r="B345" s="41">
        <v>0.14000000000000001</v>
      </c>
      <c r="C345" s="24">
        <v>1100</v>
      </c>
      <c r="D345" s="1" t="s">
        <v>827</v>
      </c>
      <c r="E345" s="41">
        <v>0.14000000000000001</v>
      </c>
      <c r="F345" s="24">
        <v>1100</v>
      </c>
      <c r="G345" s="1" t="s">
        <v>828</v>
      </c>
      <c r="H345" s="41">
        <v>0.14000000000000001</v>
      </c>
      <c r="I345" s="24">
        <v>1100</v>
      </c>
      <c r="J345" s="24">
        <v>99</v>
      </c>
      <c r="K345" s="25">
        <v>1</v>
      </c>
    </row>
    <row r="346" spans="1:11" x14ac:dyDescent="0.25">
      <c r="A346" s="1" t="s">
        <v>829</v>
      </c>
      <c r="B346" s="41">
        <v>0.19</v>
      </c>
      <c r="C346" s="24">
        <v>1103</v>
      </c>
      <c r="D346" s="1" t="s">
        <v>830</v>
      </c>
      <c r="E346" s="41">
        <v>0.19</v>
      </c>
      <c r="F346" s="24">
        <v>1103</v>
      </c>
      <c r="G346" s="1" t="s">
        <v>831</v>
      </c>
      <c r="H346" s="41">
        <v>0.19</v>
      </c>
      <c r="I346" s="24">
        <v>1103</v>
      </c>
      <c r="J346" s="24">
        <v>61</v>
      </c>
      <c r="K346" s="25">
        <v>1</v>
      </c>
    </row>
    <row r="347" spans="1:11" x14ac:dyDescent="0.25">
      <c r="A347" s="1" t="s">
        <v>832</v>
      </c>
      <c r="B347" s="41">
        <v>0.31</v>
      </c>
      <c r="C347" s="24">
        <v>1102</v>
      </c>
      <c r="D347" s="1" t="s">
        <v>833</v>
      </c>
      <c r="E347" s="41">
        <v>0.31</v>
      </c>
      <c r="F347" s="24">
        <v>1102</v>
      </c>
      <c r="G347" s="1" t="s">
        <v>834</v>
      </c>
      <c r="H347" s="41">
        <v>0.31</v>
      </c>
      <c r="I347" s="24">
        <v>1102</v>
      </c>
      <c r="J347" s="24">
        <v>112</v>
      </c>
      <c r="K347" s="25">
        <v>1</v>
      </c>
    </row>
    <row r="348" spans="1:11" x14ac:dyDescent="0.25">
      <c r="A348" s="1" t="s">
        <v>835</v>
      </c>
      <c r="B348" s="41">
        <v>0.53</v>
      </c>
      <c r="C348" s="24">
        <v>1101</v>
      </c>
      <c r="D348" s="1" t="s">
        <v>836</v>
      </c>
      <c r="E348" s="41">
        <v>0.53</v>
      </c>
      <c r="F348" s="24">
        <v>1101</v>
      </c>
      <c r="G348" s="1" t="s">
        <v>837</v>
      </c>
      <c r="H348" s="41">
        <v>0.53</v>
      </c>
      <c r="I348" s="24">
        <v>1101</v>
      </c>
      <c r="J348" s="24">
        <v>141</v>
      </c>
      <c r="K348" s="25">
        <v>1</v>
      </c>
    </row>
    <row r="349" spans="1:11" x14ac:dyDescent="0.25">
      <c r="A349" s="1" t="s">
        <v>838</v>
      </c>
      <c r="B349" s="41">
        <v>0.59</v>
      </c>
      <c r="C349" s="24">
        <v>1103</v>
      </c>
      <c r="D349" s="1" t="s">
        <v>839</v>
      </c>
      <c r="E349" s="41">
        <v>0.59</v>
      </c>
      <c r="F349" s="24">
        <v>1103</v>
      </c>
      <c r="G349" s="1" t="s">
        <v>840</v>
      </c>
      <c r="H349" s="41">
        <v>0.59</v>
      </c>
      <c r="I349" s="24">
        <v>1103</v>
      </c>
      <c r="J349" s="24">
        <v>164</v>
      </c>
      <c r="K349" s="25">
        <v>1</v>
      </c>
    </row>
    <row r="350" spans="1:11" x14ac:dyDescent="0.25">
      <c r="A350" s="1" t="s">
        <v>841</v>
      </c>
      <c r="B350" s="41">
        <v>0.66</v>
      </c>
      <c r="C350" s="24">
        <v>1103</v>
      </c>
      <c r="D350" s="1" t="s">
        <v>842</v>
      </c>
      <c r="E350" s="41">
        <v>0.66</v>
      </c>
      <c r="F350" s="24">
        <v>1103</v>
      </c>
      <c r="G350" s="1" t="s">
        <v>843</v>
      </c>
      <c r="H350" s="41">
        <v>0.66</v>
      </c>
      <c r="I350" s="24">
        <v>1103</v>
      </c>
      <c r="J350" s="24">
        <v>165</v>
      </c>
      <c r="K350" s="25">
        <v>1</v>
      </c>
    </row>
    <row r="351" spans="1:11" x14ac:dyDescent="0.25">
      <c r="A351" s="1" t="s">
        <v>844</v>
      </c>
      <c r="B351" s="41">
        <v>0.53</v>
      </c>
      <c r="C351" s="24">
        <v>1103</v>
      </c>
      <c r="D351" s="1" t="s">
        <v>1414</v>
      </c>
      <c r="E351" s="41">
        <v>0.53</v>
      </c>
      <c r="F351" s="24">
        <v>1103</v>
      </c>
      <c r="G351" s="1" t="s">
        <v>845</v>
      </c>
      <c r="H351" s="41">
        <v>0.53</v>
      </c>
      <c r="I351" s="24">
        <v>1103</v>
      </c>
      <c r="J351" s="24">
        <v>163</v>
      </c>
      <c r="K351" s="25">
        <v>1</v>
      </c>
    </row>
    <row r="352" spans="1:11" x14ac:dyDescent="0.25">
      <c r="A352" s="1" t="s">
        <v>846</v>
      </c>
      <c r="B352" s="41">
        <v>0.57999999999999996</v>
      </c>
      <c r="C352" s="24">
        <v>1105</v>
      </c>
      <c r="D352" s="1" t="s">
        <v>1415</v>
      </c>
      <c r="E352" s="41">
        <v>0.57999999999999996</v>
      </c>
      <c r="F352" s="24">
        <v>1105</v>
      </c>
      <c r="G352" s="1" t="s">
        <v>847</v>
      </c>
      <c r="H352" s="41">
        <v>0.57999999999999996</v>
      </c>
      <c r="I352" s="24">
        <v>1105</v>
      </c>
      <c r="J352" s="24">
        <v>115</v>
      </c>
      <c r="K352" s="25">
        <v>1</v>
      </c>
    </row>
    <row r="353" spans="1:11" x14ac:dyDescent="0.25">
      <c r="A353" s="1" t="s">
        <v>848</v>
      </c>
      <c r="B353" s="41">
        <v>0.82</v>
      </c>
      <c r="C353" s="24">
        <v>1105</v>
      </c>
      <c r="D353" s="1" t="s">
        <v>849</v>
      </c>
      <c r="E353" s="41">
        <v>0.82</v>
      </c>
      <c r="F353" s="24">
        <v>1105</v>
      </c>
      <c r="G353" s="1" t="s">
        <v>849</v>
      </c>
      <c r="H353" s="41">
        <v>0.82</v>
      </c>
      <c r="I353" s="24">
        <v>1105</v>
      </c>
      <c r="J353" s="24">
        <v>114</v>
      </c>
      <c r="K353" s="25">
        <v>1</v>
      </c>
    </row>
    <row r="354" spans="1:11" x14ac:dyDescent="0.25">
      <c r="A354" s="1" t="s">
        <v>850</v>
      </c>
      <c r="B354" s="41">
        <v>0.6</v>
      </c>
      <c r="C354" s="24">
        <v>1105</v>
      </c>
      <c r="D354" s="1" t="s">
        <v>851</v>
      </c>
      <c r="E354" s="41">
        <v>0.6</v>
      </c>
      <c r="F354" s="24">
        <v>1105</v>
      </c>
      <c r="G354" s="26" t="s">
        <v>852</v>
      </c>
      <c r="H354" s="41">
        <v>0.6</v>
      </c>
      <c r="I354" s="24">
        <v>1105</v>
      </c>
      <c r="J354" s="24">
        <v>114</v>
      </c>
      <c r="K354" s="25">
        <v>1</v>
      </c>
    </row>
    <row r="355" spans="1:11" x14ac:dyDescent="0.25">
      <c r="A355" s="1" t="s">
        <v>853</v>
      </c>
      <c r="B355" s="41">
        <v>0.56000000000000005</v>
      </c>
      <c r="C355" s="24">
        <v>1105</v>
      </c>
      <c r="D355" s="1" t="s">
        <v>1416</v>
      </c>
      <c r="E355" s="41">
        <v>0.56000000000000005</v>
      </c>
      <c r="F355" s="24">
        <v>1105</v>
      </c>
      <c r="G355" s="26" t="s">
        <v>854</v>
      </c>
      <c r="H355" s="41">
        <v>0.56000000000000005</v>
      </c>
      <c r="I355" s="24">
        <v>1105</v>
      </c>
      <c r="J355" s="24">
        <v>105</v>
      </c>
      <c r="K355" s="25">
        <v>1</v>
      </c>
    </row>
    <row r="356" spans="1:11" x14ac:dyDescent="0.25">
      <c r="A356" s="1" t="s">
        <v>855</v>
      </c>
      <c r="B356" s="41">
        <v>0.47</v>
      </c>
      <c r="C356" s="24">
        <v>1105</v>
      </c>
      <c r="D356" s="1" t="s">
        <v>856</v>
      </c>
      <c r="E356" s="41">
        <v>0.47</v>
      </c>
      <c r="F356" s="24">
        <v>1105</v>
      </c>
      <c r="G356" s="26" t="s">
        <v>857</v>
      </c>
      <c r="H356" s="41">
        <v>0.47</v>
      </c>
      <c r="I356" s="24">
        <v>1105</v>
      </c>
      <c r="J356" s="24">
        <v>83</v>
      </c>
      <c r="K356" s="25">
        <v>1</v>
      </c>
    </row>
    <row r="357" spans="1:11" x14ac:dyDescent="0.25">
      <c r="A357" s="1" t="s">
        <v>858</v>
      </c>
      <c r="B357" s="41">
        <v>0.51</v>
      </c>
      <c r="C357" s="24">
        <v>1105</v>
      </c>
      <c r="D357" s="1" t="s">
        <v>1417</v>
      </c>
      <c r="E357" s="41">
        <v>0.51</v>
      </c>
      <c r="F357" s="24">
        <v>1105</v>
      </c>
      <c r="G357" s="26" t="s">
        <v>859</v>
      </c>
      <c r="H357" s="41">
        <v>0.51</v>
      </c>
      <c r="I357" s="24">
        <v>1105</v>
      </c>
      <c r="J357" s="24">
        <v>110</v>
      </c>
      <c r="K357" s="25">
        <v>1</v>
      </c>
    </row>
    <row r="358" spans="1:11" x14ac:dyDescent="0.25">
      <c r="A358" s="1" t="s">
        <v>860</v>
      </c>
      <c r="B358" s="41">
        <v>0.56000000000000005</v>
      </c>
      <c r="C358" s="24">
        <v>1107</v>
      </c>
      <c r="D358" s="1" t="s">
        <v>1418</v>
      </c>
      <c r="E358" s="41">
        <v>0.56000000000000005</v>
      </c>
      <c r="F358" s="24">
        <v>1107</v>
      </c>
      <c r="G358" s="26" t="s">
        <v>861</v>
      </c>
      <c r="H358" s="41">
        <v>0.56000000000000005</v>
      </c>
      <c r="I358" s="24">
        <v>1107</v>
      </c>
      <c r="J358" s="24">
        <v>170</v>
      </c>
      <c r="K358" s="25">
        <v>1</v>
      </c>
    </row>
    <row r="359" spans="1:11" x14ac:dyDescent="0.25">
      <c r="A359" s="1" t="s">
        <v>1137</v>
      </c>
      <c r="B359" s="41">
        <v>0.56000000000000005</v>
      </c>
      <c r="C359" s="24">
        <v>1107</v>
      </c>
      <c r="D359" s="1" t="s">
        <v>1419</v>
      </c>
      <c r="E359" s="41">
        <v>0.56000000000000005</v>
      </c>
      <c r="F359" s="24">
        <v>1107</v>
      </c>
      <c r="G359" s="26" t="s">
        <v>1138</v>
      </c>
      <c r="H359" s="41">
        <v>0.56000000000000005</v>
      </c>
      <c r="I359" s="24">
        <v>1107</v>
      </c>
      <c r="J359" s="24">
        <v>160</v>
      </c>
      <c r="K359" s="25">
        <v>1</v>
      </c>
    </row>
    <row r="360" spans="1:11" x14ac:dyDescent="0.25">
      <c r="A360" s="1" t="s">
        <v>862</v>
      </c>
      <c r="B360" s="41">
        <v>0.41</v>
      </c>
      <c r="C360" s="24">
        <v>1107</v>
      </c>
      <c r="D360" s="1" t="s">
        <v>1420</v>
      </c>
      <c r="E360" s="41">
        <v>0.41</v>
      </c>
      <c r="F360" s="24">
        <v>1107</v>
      </c>
      <c r="G360" s="26" t="s">
        <v>863</v>
      </c>
      <c r="H360" s="41">
        <v>0.41</v>
      </c>
      <c r="I360" s="24">
        <v>1107</v>
      </c>
      <c r="J360" s="24">
        <v>151</v>
      </c>
      <c r="K360" s="25">
        <v>1</v>
      </c>
    </row>
    <row r="361" spans="1:11" x14ac:dyDescent="0.25">
      <c r="A361" s="1" t="s">
        <v>864</v>
      </c>
      <c r="B361" s="41">
        <v>0.42</v>
      </c>
      <c r="C361" s="24">
        <v>1107</v>
      </c>
      <c r="D361" s="1" t="s">
        <v>1421</v>
      </c>
      <c r="E361" s="41">
        <v>0.42</v>
      </c>
      <c r="F361" s="24">
        <v>1107</v>
      </c>
      <c r="G361" s="1" t="s">
        <v>865</v>
      </c>
      <c r="H361" s="41">
        <v>0.42</v>
      </c>
      <c r="I361" s="24">
        <v>1107</v>
      </c>
      <c r="J361" s="24">
        <v>155</v>
      </c>
      <c r="K361" s="25">
        <v>1</v>
      </c>
    </row>
    <row r="362" spans="1:11" x14ac:dyDescent="0.25">
      <c r="A362" s="1" t="s">
        <v>866</v>
      </c>
      <c r="B362" s="41">
        <v>0.53</v>
      </c>
      <c r="C362" s="24">
        <v>1107</v>
      </c>
      <c r="D362" s="1" t="s">
        <v>867</v>
      </c>
      <c r="E362" s="41">
        <v>0.53</v>
      </c>
      <c r="F362" s="24">
        <v>1107</v>
      </c>
      <c r="G362" s="1" t="s">
        <v>868</v>
      </c>
      <c r="H362" s="41">
        <v>0.53</v>
      </c>
      <c r="I362" s="24">
        <v>1107</v>
      </c>
      <c r="J362" s="24">
        <v>150</v>
      </c>
      <c r="K362" s="25">
        <v>1</v>
      </c>
    </row>
    <row r="363" spans="1:11" x14ac:dyDescent="0.25">
      <c r="A363" s="1" t="s">
        <v>869</v>
      </c>
      <c r="B363" s="41">
        <v>1.23</v>
      </c>
      <c r="C363" s="24">
        <v>1108</v>
      </c>
      <c r="D363" s="1" t="s">
        <v>1422</v>
      </c>
      <c r="E363" s="41">
        <v>1.23</v>
      </c>
      <c r="F363" s="24">
        <v>1108</v>
      </c>
      <c r="G363" s="1" t="s">
        <v>870</v>
      </c>
      <c r="H363" s="41">
        <v>1.23</v>
      </c>
      <c r="I363" s="24">
        <v>1108</v>
      </c>
      <c r="J363" s="24">
        <v>149</v>
      </c>
      <c r="K363" s="25">
        <v>1</v>
      </c>
    </row>
    <row r="364" spans="1:11" x14ac:dyDescent="0.25">
      <c r="A364" s="1" t="s">
        <v>871</v>
      </c>
      <c r="B364" s="41">
        <v>0.86</v>
      </c>
      <c r="C364" s="24">
        <v>1108</v>
      </c>
      <c r="D364" s="1" t="s">
        <v>872</v>
      </c>
      <c r="E364" s="41">
        <v>0.86</v>
      </c>
      <c r="F364" s="24">
        <v>1108</v>
      </c>
      <c r="G364" s="1" t="s">
        <v>873</v>
      </c>
      <c r="H364" s="41">
        <v>0.86</v>
      </c>
      <c r="I364" s="24">
        <v>1108</v>
      </c>
      <c r="J364" s="24">
        <v>144</v>
      </c>
      <c r="K364" s="25">
        <v>1</v>
      </c>
    </row>
    <row r="365" spans="1:11" x14ac:dyDescent="0.25">
      <c r="A365" s="1" t="s">
        <v>874</v>
      </c>
      <c r="B365" s="41">
        <v>0.57999999999999996</v>
      </c>
      <c r="C365" s="24">
        <v>1109</v>
      </c>
      <c r="D365" s="1" t="s">
        <v>875</v>
      </c>
      <c r="E365" s="41">
        <v>0.57999999999999996</v>
      </c>
      <c r="F365" s="24">
        <v>1109</v>
      </c>
      <c r="G365" s="1" t="s">
        <v>876</v>
      </c>
      <c r="H365" s="41">
        <v>0.57999999999999996</v>
      </c>
      <c r="I365" s="24">
        <v>1109</v>
      </c>
      <c r="J365" s="24">
        <v>167</v>
      </c>
      <c r="K365" s="25">
        <v>1</v>
      </c>
    </row>
    <row r="366" spans="1:11" x14ac:dyDescent="0.25">
      <c r="A366" s="1" t="s">
        <v>877</v>
      </c>
      <c r="B366" s="41">
        <v>0.59</v>
      </c>
      <c r="C366" s="24">
        <v>1108</v>
      </c>
      <c r="D366" s="1" t="s">
        <v>1423</v>
      </c>
      <c r="E366" s="41">
        <v>0.59</v>
      </c>
      <c r="F366" s="24">
        <v>1108</v>
      </c>
      <c r="G366" s="1" t="s">
        <v>878</v>
      </c>
      <c r="H366" s="41">
        <v>0.59</v>
      </c>
      <c r="I366" s="24">
        <v>1108</v>
      </c>
      <c r="J366" s="24">
        <v>150</v>
      </c>
      <c r="K366" s="25">
        <v>1</v>
      </c>
    </row>
    <row r="367" spans="1:11" x14ac:dyDescent="0.25">
      <c r="A367" s="1" t="s">
        <v>879</v>
      </c>
      <c r="B367" s="41">
        <v>0.83</v>
      </c>
      <c r="C367" s="24"/>
      <c r="D367" s="1" t="s">
        <v>1424</v>
      </c>
      <c r="E367" s="41">
        <v>0.83</v>
      </c>
      <c r="F367" s="24"/>
      <c r="G367" s="1" t="s">
        <v>880</v>
      </c>
      <c r="H367" s="41">
        <v>0.83</v>
      </c>
      <c r="I367" s="24"/>
      <c r="J367" s="24">
        <v>133</v>
      </c>
      <c r="K367" s="25">
        <v>1</v>
      </c>
    </row>
    <row r="368" spans="1:11" x14ac:dyDescent="0.25">
      <c r="A368" s="1" t="s">
        <v>881</v>
      </c>
      <c r="B368" s="41">
        <v>0.57999999999999996</v>
      </c>
      <c r="C368" s="24">
        <v>1112</v>
      </c>
      <c r="D368" s="1" t="s">
        <v>882</v>
      </c>
      <c r="E368" s="41">
        <v>0.57999999999999996</v>
      </c>
      <c r="F368" s="24">
        <v>1112</v>
      </c>
      <c r="G368" s="1" t="s">
        <v>883</v>
      </c>
      <c r="H368" s="41">
        <v>0.57999999999999996</v>
      </c>
      <c r="I368" s="24">
        <v>1112</v>
      </c>
      <c r="J368" s="24">
        <v>124</v>
      </c>
      <c r="K368" s="25">
        <v>1</v>
      </c>
    </row>
    <row r="369" spans="1:11" x14ac:dyDescent="0.25">
      <c r="A369" s="1" t="s">
        <v>884</v>
      </c>
      <c r="B369" s="41">
        <v>0.61</v>
      </c>
      <c r="C369" s="24">
        <v>1114</v>
      </c>
      <c r="D369" s="1" t="s">
        <v>885</v>
      </c>
      <c r="E369" s="41">
        <v>0.61</v>
      </c>
      <c r="F369" s="24">
        <v>1114</v>
      </c>
      <c r="G369" s="1" t="s">
        <v>886</v>
      </c>
      <c r="H369" s="41">
        <v>0.61</v>
      </c>
      <c r="I369" s="24">
        <v>1114</v>
      </c>
      <c r="J369" s="24">
        <v>99</v>
      </c>
      <c r="K369" s="25">
        <v>1</v>
      </c>
    </row>
    <row r="370" spans="1:11" x14ac:dyDescent="0.25">
      <c r="A370" s="1" t="s">
        <v>887</v>
      </c>
      <c r="B370" s="41">
        <v>1.21</v>
      </c>
      <c r="C370" s="24">
        <v>1115</v>
      </c>
      <c r="D370" s="1" t="s">
        <v>888</v>
      </c>
      <c r="E370" s="41">
        <v>1.21</v>
      </c>
      <c r="F370" s="24">
        <v>1115</v>
      </c>
      <c r="G370" s="1" t="s">
        <v>889</v>
      </c>
      <c r="H370" s="41">
        <v>1.21</v>
      </c>
      <c r="I370" s="24">
        <v>1115</v>
      </c>
      <c r="J370" s="24">
        <v>135</v>
      </c>
      <c r="K370" s="25">
        <v>1</v>
      </c>
    </row>
    <row r="371" spans="1:11" x14ac:dyDescent="0.25">
      <c r="A371" s="1" t="s">
        <v>890</v>
      </c>
      <c r="B371" s="41">
        <v>0.43</v>
      </c>
      <c r="C371" s="24">
        <v>1117</v>
      </c>
      <c r="D371" s="1" t="s">
        <v>891</v>
      </c>
      <c r="E371" s="41">
        <v>0.43</v>
      </c>
      <c r="F371" s="24">
        <v>1117</v>
      </c>
      <c r="G371" s="1" t="s">
        <v>892</v>
      </c>
      <c r="H371" s="41">
        <v>0.43</v>
      </c>
      <c r="I371" s="24">
        <v>1117</v>
      </c>
      <c r="J371" s="24">
        <v>88</v>
      </c>
      <c r="K371" s="25">
        <v>1</v>
      </c>
    </row>
    <row r="372" spans="1:11" x14ac:dyDescent="0.25">
      <c r="A372" s="1" t="s">
        <v>893</v>
      </c>
      <c r="B372" s="41">
        <v>1.22</v>
      </c>
      <c r="C372" s="24">
        <v>1118</v>
      </c>
      <c r="D372" s="1" t="s">
        <v>894</v>
      </c>
      <c r="E372" s="41">
        <v>1.22</v>
      </c>
      <c r="F372" s="24">
        <v>1118</v>
      </c>
      <c r="G372" s="1" t="s">
        <v>893</v>
      </c>
      <c r="H372" s="41">
        <v>1.22</v>
      </c>
      <c r="I372" s="24">
        <v>1118</v>
      </c>
      <c r="J372" s="24">
        <v>191</v>
      </c>
      <c r="K372" s="25">
        <v>1</v>
      </c>
    </row>
    <row r="373" spans="1:11" x14ac:dyDescent="0.25">
      <c r="A373" s="1" t="s">
        <v>895</v>
      </c>
      <c r="B373" s="41">
        <v>0.89</v>
      </c>
      <c r="C373" s="24"/>
      <c r="D373" s="1" t="s">
        <v>1425</v>
      </c>
      <c r="E373" s="41">
        <v>0.89</v>
      </c>
      <c r="F373" s="24"/>
      <c r="G373" s="26" t="s">
        <v>896</v>
      </c>
      <c r="H373" s="41">
        <v>0.89</v>
      </c>
      <c r="I373" s="24"/>
      <c r="J373" s="24">
        <v>126</v>
      </c>
      <c r="K373" s="25">
        <v>1</v>
      </c>
    </row>
    <row r="374" spans="1:11" x14ac:dyDescent="0.25">
      <c r="A374" s="1" t="s">
        <v>897</v>
      </c>
      <c r="B374" s="41">
        <v>0.95</v>
      </c>
      <c r="C374" s="24"/>
      <c r="D374" s="1" t="s">
        <v>898</v>
      </c>
      <c r="E374" s="41">
        <v>0.95</v>
      </c>
      <c r="F374" s="24"/>
      <c r="G374" s="26" t="s">
        <v>899</v>
      </c>
      <c r="H374" s="41">
        <v>0.95</v>
      </c>
      <c r="I374" s="24"/>
      <c r="J374" s="24">
        <v>153</v>
      </c>
      <c r="K374" s="25">
        <v>1</v>
      </c>
    </row>
    <row r="375" spans="1:11" x14ac:dyDescent="0.25">
      <c r="A375" s="1" t="s">
        <v>900</v>
      </c>
      <c r="B375" s="41">
        <v>0.34</v>
      </c>
      <c r="C375" s="24">
        <v>1113</v>
      </c>
      <c r="D375" s="1" t="s">
        <v>901</v>
      </c>
      <c r="E375" s="41">
        <v>0.34</v>
      </c>
      <c r="F375" s="24">
        <v>1113</v>
      </c>
      <c r="G375" s="26" t="s">
        <v>902</v>
      </c>
      <c r="H375" s="41">
        <v>0.34</v>
      </c>
      <c r="I375" s="24">
        <v>1113</v>
      </c>
      <c r="J375" s="24">
        <v>154</v>
      </c>
      <c r="K375" s="25">
        <v>1</v>
      </c>
    </row>
    <row r="376" spans="1:11" x14ac:dyDescent="0.25">
      <c r="A376" s="1" t="s">
        <v>903</v>
      </c>
      <c r="B376" s="41">
        <v>1.9</v>
      </c>
      <c r="C376" s="24"/>
      <c r="D376" s="26" t="s">
        <v>1139</v>
      </c>
      <c r="E376" s="41">
        <v>1.9</v>
      </c>
      <c r="F376" s="24"/>
      <c r="G376" s="26" t="s">
        <v>1140</v>
      </c>
      <c r="H376" s="41">
        <v>1.9</v>
      </c>
      <c r="I376" s="24"/>
      <c r="J376" s="24">
        <v>120</v>
      </c>
      <c r="K376" s="25">
        <v>1</v>
      </c>
    </row>
    <row r="377" spans="1:11" x14ac:dyDescent="0.25">
      <c r="A377" s="1" t="s">
        <v>904</v>
      </c>
      <c r="B377" s="41">
        <v>2.1</v>
      </c>
      <c r="C377" s="24"/>
      <c r="D377" s="26" t="s">
        <v>1141</v>
      </c>
      <c r="E377" s="41">
        <v>2.1</v>
      </c>
      <c r="F377" s="24"/>
      <c r="G377" s="26" t="s">
        <v>1142</v>
      </c>
      <c r="H377" s="41">
        <v>2.1</v>
      </c>
      <c r="I377" s="24"/>
      <c r="J377" s="24">
        <v>120</v>
      </c>
      <c r="K377" s="25">
        <v>1</v>
      </c>
    </row>
    <row r="378" spans="1:11" x14ac:dyDescent="0.25">
      <c r="A378" s="1" t="s">
        <v>905</v>
      </c>
      <c r="B378" s="41">
        <v>1.9</v>
      </c>
      <c r="C378" s="24"/>
      <c r="D378" s="26" t="s">
        <v>1143</v>
      </c>
      <c r="E378" s="41">
        <v>1.9</v>
      </c>
      <c r="F378" s="24"/>
      <c r="G378" s="26" t="s">
        <v>1144</v>
      </c>
      <c r="H378" s="41">
        <v>1.9</v>
      </c>
      <c r="I378" s="24"/>
      <c r="J378" s="24">
        <v>120</v>
      </c>
      <c r="K378" s="25">
        <v>1</v>
      </c>
    </row>
    <row r="379" spans="1:11" x14ac:dyDescent="0.25">
      <c r="A379" s="1" t="s">
        <v>906</v>
      </c>
      <c r="B379" s="41">
        <v>1.9</v>
      </c>
      <c r="C379" s="24"/>
      <c r="D379" s="26" t="s">
        <v>1145</v>
      </c>
      <c r="E379" s="41">
        <v>1.9</v>
      </c>
      <c r="F379" s="24"/>
      <c r="G379" s="26" t="s">
        <v>1146</v>
      </c>
      <c r="H379" s="41">
        <v>1.9</v>
      </c>
      <c r="I379" s="24"/>
      <c r="J379" s="24">
        <v>120</v>
      </c>
      <c r="K379" s="25">
        <v>1</v>
      </c>
    </row>
    <row r="380" spans="1:11" x14ac:dyDescent="0.25">
      <c r="A380" s="1" t="s">
        <v>907</v>
      </c>
      <c r="B380" s="41">
        <v>2</v>
      </c>
      <c r="C380" s="24"/>
      <c r="D380" s="26" t="s">
        <v>1147</v>
      </c>
      <c r="E380" s="41">
        <v>2</v>
      </c>
      <c r="F380" s="24"/>
      <c r="G380" s="26" t="s">
        <v>1148</v>
      </c>
      <c r="H380" s="41">
        <v>2</v>
      </c>
      <c r="I380" s="24"/>
      <c r="J380" s="24">
        <v>120</v>
      </c>
      <c r="K380" s="25">
        <v>1</v>
      </c>
    </row>
    <row r="381" spans="1:11" x14ac:dyDescent="0.25">
      <c r="A381" s="1" t="s">
        <v>908</v>
      </c>
      <c r="B381" s="41">
        <v>2.2000000000000002</v>
      </c>
      <c r="C381" s="24"/>
      <c r="D381" s="26" t="s">
        <v>1149</v>
      </c>
      <c r="E381" s="41">
        <v>2.2000000000000002</v>
      </c>
      <c r="F381" s="24"/>
      <c r="G381" s="26" t="s">
        <v>1150</v>
      </c>
      <c r="H381" s="41">
        <v>2.2000000000000002</v>
      </c>
      <c r="I381" s="24"/>
      <c r="J381" s="24">
        <v>120</v>
      </c>
      <c r="K381" s="25">
        <v>1</v>
      </c>
    </row>
    <row r="382" spans="1:11" ht="16.5" x14ac:dyDescent="0.3">
      <c r="A382" s="13" t="s">
        <v>909</v>
      </c>
      <c r="B382" s="40"/>
      <c r="C382" s="10" t="s">
        <v>1064</v>
      </c>
      <c r="D382" s="14" t="s">
        <v>1426</v>
      </c>
      <c r="E382" s="40"/>
      <c r="F382" s="10" t="s">
        <v>1229</v>
      </c>
      <c r="G382" s="14" t="s">
        <v>910</v>
      </c>
      <c r="H382" s="40"/>
      <c r="I382" s="10" t="s">
        <v>1228</v>
      </c>
      <c r="J382" s="10"/>
      <c r="K382" s="10"/>
    </row>
    <row r="383" spans="1:11" x14ac:dyDescent="0.25">
      <c r="A383" s="1" t="s">
        <v>911</v>
      </c>
      <c r="B383" s="41">
        <v>1.94</v>
      </c>
      <c r="C383" s="24">
        <v>900</v>
      </c>
      <c r="D383" s="1" t="s">
        <v>912</v>
      </c>
      <c r="E383" s="41">
        <v>1.94</v>
      </c>
      <c r="F383" s="24">
        <v>900</v>
      </c>
      <c r="G383" s="1" t="s">
        <v>913</v>
      </c>
      <c r="H383" s="41">
        <v>1.94</v>
      </c>
      <c r="I383" s="24">
        <v>900</v>
      </c>
      <c r="J383" s="24">
        <v>340</v>
      </c>
      <c r="K383" s="25">
        <v>1</v>
      </c>
    </row>
    <row r="384" spans="1:11" x14ac:dyDescent="0.25">
      <c r="A384" s="1" t="s">
        <v>914</v>
      </c>
      <c r="B384" s="41">
        <v>2.38</v>
      </c>
      <c r="C384" s="24">
        <v>901</v>
      </c>
      <c r="D384" s="1" t="s">
        <v>1427</v>
      </c>
      <c r="E384" s="41">
        <v>2.38</v>
      </c>
      <c r="F384" s="24">
        <v>901</v>
      </c>
      <c r="G384" s="1" t="s">
        <v>915</v>
      </c>
      <c r="H384" s="41">
        <v>2.38</v>
      </c>
      <c r="I384" s="24">
        <v>901</v>
      </c>
      <c r="J384" s="24">
        <v>299</v>
      </c>
      <c r="K384" s="25">
        <v>1</v>
      </c>
    </row>
    <row r="385" spans="1:13" x14ac:dyDescent="0.25">
      <c r="A385" s="1" t="s">
        <v>916</v>
      </c>
      <c r="B385" s="41">
        <v>3.54</v>
      </c>
      <c r="C385" s="24">
        <v>901</v>
      </c>
      <c r="D385" s="1" t="s">
        <v>917</v>
      </c>
      <c r="E385" s="41">
        <v>3.54</v>
      </c>
      <c r="F385" s="24">
        <v>901</v>
      </c>
      <c r="G385" s="1" t="s">
        <v>918</v>
      </c>
      <c r="H385" s="41">
        <v>3.54</v>
      </c>
      <c r="I385" s="24">
        <v>901</v>
      </c>
      <c r="J385" s="24">
        <v>304</v>
      </c>
      <c r="K385" s="25">
        <v>1</v>
      </c>
    </row>
    <row r="386" spans="1:13" x14ac:dyDescent="0.25">
      <c r="A386" s="1" t="s">
        <v>919</v>
      </c>
      <c r="B386" s="41">
        <v>1.4</v>
      </c>
      <c r="C386" s="24"/>
      <c r="D386" s="26" t="s">
        <v>920</v>
      </c>
      <c r="E386" s="41">
        <v>1.4</v>
      </c>
      <c r="F386" s="24"/>
      <c r="G386" s="26" t="s">
        <v>921</v>
      </c>
      <c r="H386" s="41">
        <v>1.4</v>
      </c>
      <c r="I386" s="24"/>
      <c r="J386" s="24">
        <v>176</v>
      </c>
      <c r="K386" s="25">
        <v>1</v>
      </c>
    </row>
    <row r="387" spans="1:13" x14ac:dyDescent="0.25">
      <c r="A387" s="1" t="s">
        <v>922</v>
      </c>
      <c r="B387" s="41">
        <v>1.68</v>
      </c>
      <c r="C387" s="24">
        <v>904</v>
      </c>
      <c r="D387" s="1" t="s">
        <v>922</v>
      </c>
      <c r="E387" s="41">
        <v>1.68</v>
      </c>
      <c r="F387" s="24">
        <v>904</v>
      </c>
      <c r="G387" s="1" t="s">
        <v>922</v>
      </c>
      <c r="H387" s="41">
        <v>1.68</v>
      </c>
      <c r="I387" s="24">
        <v>904</v>
      </c>
      <c r="J387" s="24">
        <v>406</v>
      </c>
      <c r="K387" s="25">
        <v>1</v>
      </c>
    </row>
    <row r="388" spans="1:13" x14ac:dyDescent="0.25">
      <c r="A388" s="1" t="s">
        <v>923</v>
      </c>
      <c r="B388" s="41">
        <v>2.11</v>
      </c>
      <c r="C388" s="24">
        <v>907</v>
      </c>
      <c r="D388" s="1" t="s">
        <v>924</v>
      </c>
      <c r="E388" s="41">
        <v>2.11</v>
      </c>
      <c r="F388" s="24">
        <v>907</v>
      </c>
      <c r="G388" s="1" t="s">
        <v>925</v>
      </c>
      <c r="H388" s="41">
        <v>2.11</v>
      </c>
      <c r="I388" s="24">
        <v>907</v>
      </c>
      <c r="J388" s="24">
        <v>299</v>
      </c>
      <c r="K388" s="25">
        <v>1</v>
      </c>
    </row>
    <row r="389" spans="1:13" x14ac:dyDescent="0.25">
      <c r="A389" s="1" t="s">
        <v>926</v>
      </c>
      <c r="B389" s="41">
        <v>0.95</v>
      </c>
      <c r="C389" s="24">
        <v>910</v>
      </c>
      <c r="D389" s="1" t="s">
        <v>927</v>
      </c>
      <c r="E389" s="41">
        <v>0.95</v>
      </c>
      <c r="F389" s="24">
        <v>910</v>
      </c>
      <c r="G389" s="1" t="s">
        <v>928</v>
      </c>
      <c r="H389" s="41">
        <v>0.95</v>
      </c>
      <c r="I389" s="24">
        <v>910</v>
      </c>
      <c r="J389" s="24">
        <v>307</v>
      </c>
      <c r="K389" s="25">
        <v>1</v>
      </c>
    </row>
    <row r="390" spans="1:13" x14ac:dyDescent="0.25">
      <c r="A390" s="1" t="s">
        <v>929</v>
      </c>
      <c r="B390" s="41">
        <v>6.39</v>
      </c>
      <c r="C390" s="24">
        <v>911</v>
      </c>
      <c r="D390" s="1" t="s">
        <v>930</v>
      </c>
      <c r="E390" s="41">
        <v>6.39</v>
      </c>
      <c r="F390" s="24">
        <v>911</v>
      </c>
      <c r="G390" s="1" t="s">
        <v>931</v>
      </c>
      <c r="H390" s="41">
        <v>6.39</v>
      </c>
      <c r="I390" s="24">
        <v>911</v>
      </c>
      <c r="J390" s="24">
        <v>505</v>
      </c>
      <c r="K390" s="25">
        <v>1</v>
      </c>
    </row>
    <row r="391" spans="1:13" x14ac:dyDescent="0.25">
      <c r="A391" s="1" t="s">
        <v>932</v>
      </c>
      <c r="B391" s="41">
        <v>1.24</v>
      </c>
      <c r="C391" s="24">
        <v>617</v>
      </c>
      <c r="D391" s="26" t="s">
        <v>1874</v>
      </c>
      <c r="E391" s="41">
        <v>1.24</v>
      </c>
      <c r="F391" s="24">
        <v>617</v>
      </c>
      <c r="G391" s="26" t="s">
        <v>1897</v>
      </c>
      <c r="H391" s="41">
        <v>1.24</v>
      </c>
      <c r="I391" s="24">
        <v>617</v>
      </c>
      <c r="J391" s="24">
        <v>171</v>
      </c>
      <c r="K391" s="25">
        <v>1</v>
      </c>
    </row>
    <row r="392" spans="1:13" x14ac:dyDescent="0.25">
      <c r="A392" s="1" t="s">
        <v>933</v>
      </c>
      <c r="B392" s="41">
        <v>0.5</v>
      </c>
      <c r="C392" s="24">
        <v>608</v>
      </c>
      <c r="D392" s="26" t="s">
        <v>934</v>
      </c>
      <c r="E392" s="41">
        <v>0.5</v>
      </c>
      <c r="F392" s="24">
        <v>608</v>
      </c>
      <c r="G392" s="26" t="s">
        <v>935</v>
      </c>
      <c r="H392" s="41">
        <v>0.5</v>
      </c>
      <c r="I392" s="24">
        <v>608</v>
      </c>
      <c r="J392" s="24">
        <v>171</v>
      </c>
      <c r="K392" s="25">
        <v>1</v>
      </c>
      <c r="M392" t="s">
        <v>59</v>
      </c>
    </row>
    <row r="393" spans="1:13" x14ac:dyDescent="0.25">
      <c r="A393" s="1" t="s">
        <v>936</v>
      </c>
      <c r="B393" s="41">
        <v>0.82</v>
      </c>
      <c r="C393" s="24"/>
      <c r="D393" s="26" t="s">
        <v>937</v>
      </c>
      <c r="E393" s="41">
        <v>0.82</v>
      </c>
      <c r="F393" s="24"/>
      <c r="G393" s="26" t="s">
        <v>938</v>
      </c>
      <c r="H393" s="41">
        <v>0.82</v>
      </c>
      <c r="I393" s="24"/>
      <c r="J393" s="24">
        <v>159</v>
      </c>
      <c r="K393" s="25">
        <v>1</v>
      </c>
    </row>
    <row r="394" spans="1:13" x14ac:dyDescent="0.25">
      <c r="A394" s="1" t="s">
        <v>939</v>
      </c>
      <c r="B394" s="41">
        <v>1.4</v>
      </c>
      <c r="C394" s="24">
        <v>913</v>
      </c>
      <c r="D394" s="1" t="s">
        <v>940</v>
      </c>
      <c r="E394" s="41">
        <v>1.4</v>
      </c>
      <c r="F394" s="24">
        <v>913</v>
      </c>
      <c r="G394" s="1" t="s">
        <v>941</v>
      </c>
      <c r="H394" s="41">
        <v>1.4</v>
      </c>
      <c r="I394" s="24">
        <v>913</v>
      </c>
      <c r="J394" s="24">
        <v>233</v>
      </c>
      <c r="K394" s="25">
        <v>1</v>
      </c>
      <c r="M394" t="s">
        <v>59</v>
      </c>
    </row>
    <row r="395" spans="1:13" x14ac:dyDescent="0.25">
      <c r="A395" s="1" t="s">
        <v>942</v>
      </c>
      <c r="B395" s="41">
        <v>3.56</v>
      </c>
      <c r="C395" s="24">
        <v>915</v>
      </c>
      <c r="D395" s="1" t="s">
        <v>943</v>
      </c>
      <c r="E395" s="41">
        <v>3.56</v>
      </c>
      <c r="F395" s="24">
        <v>915</v>
      </c>
      <c r="G395" s="1" t="s">
        <v>944</v>
      </c>
      <c r="H395" s="41">
        <v>3.56</v>
      </c>
      <c r="I395" s="24">
        <v>915</v>
      </c>
      <c r="J395" s="24">
        <v>331</v>
      </c>
      <c r="K395" s="25">
        <v>1</v>
      </c>
    </row>
    <row r="396" spans="1:13" x14ac:dyDescent="0.25">
      <c r="A396" s="1" t="s">
        <v>945</v>
      </c>
      <c r="B396" s="41">
        <v>2.02</v>
      </c>
      <c r="C396" s="24">
        <v>916</v>
      </c>
      <c r="D396" s="1" t="s">
        <v>946</v>
      </c>
      <c r="E396" s="41">
        <v>2.02</v>
      </c>
      <c r="F396" s="24">
        <v>916</v>
      </c>
      <c r="G396" s="1" t="s">
        <v>947</v>
      </c>
      <c r="H396" s="41">
        <v>2.02</v>
      </c>
      <c r="I396" s="24">
        <v>916</v>
      </c>
      <c r="J396" s="24">
        <v>302</v>
      </c>
      <c r="K396" s="25">
        <v>1</v>
      </c>
    </row>
    <row r="397" spans="1:13" x14ac:dyDescent="0.25">
      <c r="A397" s="1" t="s">
        <v>948</v>
      </c>
      <c r="B397" s="41">
        <v>3.57</v>
      </c>
      <c r="C397" s="24">
        <v>915</v>
      </c>
      <c r="D397" s="1" t="s">
        <v>949</v>
      </c>
      <c r="E397" s="41">
        <v>3.57</v>
      </c>
      <c r="F397" s="24">
        <v>915</v>
      </c>
      <c r="G397" s="1" t="s">
        <v>950</v>
      </c>
      <c r="H397" s="41">
        <v>3.57</v>
      </c>
      <c r="I397" s="24">
        <v>915</v>
      </c>
      <c r="J397" s="24">
        <v>318</v>
      </c>
      <c r="K397" s="25">
        <v>1</v>
      </c>
    </row>
    <row r="398" spans="1:13" x14ac:dyDescent="0.25">
      <c r="A398" s="1" t="s">
        <v>951</v>
      </c>
      <c r="B398" s="41">
        <v>3.09</v>
      </c>
      <c r="C398" s="24">
        <v>915</v>
      </c>
      <c r="D398" s="1" t="s">
        <v>952</v>
      </c>
      <c r="E398" s="41">
        <v>3.09</v>
      </c>
      <c r="F398" s="24">
        <v>915</v>
      </c>
      <c r="G398" s="1" t="s">
        <v>953</v>
      </c>
      <c r="H398" s="41">
        <v>3.09</v>
      </c>
      <c r="I398" s="24">
        <v>915</v>
      </c>
      <c r="J398" s="24">
        <v>331</v>
      </c>
      <c r="K398" s="25">
        <v>1</v>
      </c>
    </row>
    <row r="399" spans="1:13" x14ac:dyDescent="0.25">
      <c r="A399" s="1" t="s">
        <v>954</v>
      </c>
      <c r="B399" s="41">
        <v>2.4500000000000002</v>
      </c>
      <c r="C399" s="24">
        <v>915</v>
      </c>
      <c r="D399" s="1" t="s">
        <v>955</v>
      </c>
      <c r="E399" s="41">
        <v>2.4500000000000002</v>
      </c>
      <c r="F399" s="24">
        <v>915</v>
      </c>
      <c r="G399" s="1" t="s">
        <v>956</v>
      </c>
      <c r="H399" s="41">
        <v>2.4500000000000002</v>
      </c>
      <c r="I399" s="24">
        <v>915</v>
      </c>
      <c r="J399" s="24">
        <v>413</v>
      </c>
      <c r="K399" s="25">
        <v>1</v>
      </c>
    </row>
    <row r="400" spans="1:13" x14ac:dyDescent="0.25">
      <c r="A400" s="1" t="s">
        <v>957</v>
      </c>
      <c r="B400" s="41">
        <v>0.8</v>
      </c>
      <c r="C400" s="24"/>
      <c r="D400" s="26" t="s">
        <v>776</v>
      </c>
      <c r="E400" s="41">
        <v>0.8</v>
      </c>
      <c r="F400" s="24"/>
      <c r="G400" s="26" t="s">
        <v>958</v>
      </c>
      <c r="H400" s="41">
        <v>0.8</v>
      </c>
      <c r="I400" s="24"/>
      <c r="J400" s="24">
        <v>155</v>
      </c>
      <c r="K400" s="25">
        <v>1</v>
      </c>
    </row>
    <row r="401" spans="1:11" x14ac:dyDescent="0.25">
      <c r="A401" s="1" t="s">
        <v>959</v>
      </c>
      <c r="B401" s="41">
        <v>1.54</v>
      </c>
      <c r="C401" s="24"/>
      <c r="D401" s="26" t="s">
        <v>960</v>
      </c>
      <c r="E401" s="41">
        <v>1.54</v>
      </c>
      <c r="F401" s="24"/>
      <c r="G401" s="26" t="s">
        <v>961</v>
      </c>
      <c r="H401" s="41">
        <v>1.54</v>
      </c>
      <c r="I401" s="24"/>
      <c r="J401" s="24">
        <v>158</v>
      </c>
      <c r="K401" s="25">
        <v>1</v>
      </c>
    </row>
    <row r="402" spans="1:11" x14ac:dyDescent="0.25">
      <c r="A402" s="1" t="s">
        <v>962</v>
      </c>
      <c r="B402" s="41">
        <v>3.18</v>
      </c>
      <c r="C402" s="24">
        <v>923</v>
      </c>
      <c r="D402" s="26" t="s">
        <v>1428</v>
      </c>
      <c r="E402" s="41">
        <v>3.18</v>
      </c>
      <c r="F402" s="24">
        <v>923</v>
      </c>
      <c r="G402" s="26" t="s">
        <v>963</v>
      </c>
      <c r="H402" s="41">
        <v>3.18</v>
      </c>
      <c r="I402" s="24">
        <v>923</v>
      </c>
      <c r="J402" s="24">
        <v>256</v>
      </c>
      <c r="K402" s="25">
        <v>1</v>
      </c>
    </row>
    <row r="403" spans="1:11" x14ac:dyDescent="0.25">
      <c r="A403" s="1" t="s">
        <v>964</v>
      </c>
      <c r="B403" s="41">
        <v>3.6</v>
      </c>
      <c r="C403" s="24">
        <v>924</v>
      </c>
      <c r="D403" s="26" t="s">
        <v>965</v>
      </c>
      <c r="E403" s="41">
        <v>3.6</v>
      </c>
      <c r="F403" s="24">
        <v>924</v>
      </c>
      <c r="G403" s="26" t="s">
        <v>966</v>
      </c>
      <c r="H403" s="41">
        <v>3.6</v>
      </c>
      <c r="I403" s="24">
        <v>924</v>
      </c>
      <c r="J403" s="24">
        <v>424</v>
      </c>
      <c r="K403" s="25">
        <v>1</v>
      </c>
    </row>
    <row r="404" spans="1:11" x14ac:dyDescent="0.25">
      <c r="A404" s="1" t="s">
        <v>967</v>
      </c>
      <c r="B404" s="41">
        <v>0.22</v>
      </c>
      <c r="C404" s="24">
        <v>913</v>
      </c>
      <c r="D404" s="1" t="s">
        <v>968</v>
      </c>
      <c r="E404" s="41">
        <v>0.22</v>
      </c>
      <c r="F404" s="24">
        <v>913</v>
      </c>
      <c r="G404" s="26" t="s">
        <v>968</v>
      </c>
      <c r="H404" s="41">
        <v>0.22</v>
      </c>
      <c r="I404" s="24">
        <v>913</v>
      </c>
      <c r="J404" s="24">
        <v>252</v>
      </c>
      <c r="K404" s="25">
        <v>1</v>
      </c>
    </row>
    <row r="405" spans="1:11" x14ac:dyDescent="0.25">
      <c r="A405" s="1" t="s">
        <v>969</v>
      </c>
      <c r="B405" s="41">
        <v>3.71</v>
      </c>
      <c r="C405" s="24">
        <v>905</v>
      </c>
      <c r="D405" s="26" t="s">
        <v>1429</v>
      </c>
      <c r="E405" s="41">
        <v>3.71</v>
      </c>
      <c r="F405" s="24">
        <v>905</v>
      </c>
      <c r="G405" s="26" t="s">
        <v>970</v>
      </c>
      <c r="H405" s="41">
        <v>3.71</v>
      </c>
      <c r="I405" s="24">
        <v>905</v>
      </c>
      <c r="J405" s="24">
        <v>283</v>
      </c>
      <c r="K405" s="25">
        <v>1</v>
      </c>
    </row>
    <row r="406" spans="1:11" x14ac:dyDescent="0.25">
      <c r="A406" s="1" t="s">
        <v>971</v>
      </c>
      <c r="B406" s="41">
        <v>4.28</v>
      </c>
      <c r="C406" s="24">
        <v>427</v>
      </c>
      <c r="D406" s="26" t="s">
        <v>972</v>
      </c>
      <c r="E406" s="41">
        <v>4.28</v>
      </c>
      <c r="F406" s="24">
        <v>427</v>
      </c>
      <c r="G406" s="26" t="s">
        <v>973</v>
      </c>
      <c r="H406" s="41">
        <v>4.28</v>
      </c>
      <c r="I406" s="24">
        <v>427</v>
      </c>
      <c r="J406" s="24">
        <v>245</v>
      </c>
      <c r="K406" s="25">
        <v>1</v>
      </c>
    </row>
    <row r="407" spans="1:11" x14ac:dyDescent="0.25">
      <c r="A407" s="1" t="s">
        <v>974</v>
      </c>
      <c r="B407" s="41">
        <v>6.4</v>
      </c>
      <c r="C407" s="24"/>
      <c r="D407" s="1" t="s">
        <v>974</v>
      </c>
      <c r="E407" s="41">
        <v>6.4</v>
      </c>
      <c r="F407" s="24"/>
      <c r="G407" s="1" t="s">
        <v>974</v>
      </c>
      <c r="H407" s="41">
        <v>6.4</v>
      </c>
      <c r="I407" s="24"/>
      <c r="J407" s="24">
        <v>504</v>
      </c>
      <c r="K407" s="25">
        <v>1</v>
      </c>
    </row>
    <row r="408" spans="1:11" x14ac:dyDescent="0.25">
      <c r="A408" s="1" t="s">
        <v>975</v>
      </c>
      <c r="B408" s="41">
        <v>2.92</v>
      </c>
      <c r="C408" s="24">
        <v>927</v>
      </c>
      <c r="D408" s="1" t="s">
        <v>976</v>
      </c>
      <c r="E408" s="41">
        <v>2.92</v>
      </c>
      <c r="F408" s="24">
        <v>927</v>
      </c>
      <c r="G408" s="26" t="s">
        <v>977</v>
      </c>
      <c r="H408" s="41">
        <v>2.92</v>
      </c>
      <c r="I408" s="24">
        <v>927</v>
      </c>
      <c r="J408" s="24">
        <v>346</v>
      </c>
      <c r="K408" s="25">
        <v>1</v>
      </c>
    </row>
    <row r="409" spans="1:11" x14ac:dyDescent="0.25">
      <c r="A409" s="1" t="s">
        <v>978</v>
      </c>
      <c r="B409" s="41">
        <v>1.1499999999999999</v>
      </c>
      <c r="C409" s="24">
        <v>612</v>
      </c>
      <c r="D409" s="1" t="s">
        <v>979</v>
      </c>
      <c r="E409" s="41">
        <v>1.1499999999999999</v>
      </c>
      <c r="F409" s="24">
        <v>612</v>
      </c>
      <c r="G409" s="26" t="s">
        <v>980</v>
      </c>
      <c r="H409" s="41">
        <v>1.1499999999999999</v>
      </c>
      <c r="I409" s="24">
        <v>612</v>
      </c>
      <c r="J409" s="24">
        <v>333</v>
      </c>
      <c r="K409" s="25">
        <v>1</v>
      </c>
    </row>
    <row r="410" spans="1:11" x14ac:dyDescent="0.25">
      <c r="A410" s="1" t="s">
        <v>981</v>
      </c>
      <c r="B410" s="41">
        <v>1.82</v>
      </c>
      <c r="C410" s="24"/>
      <c r="D410" s="26" t="s">
        <v>1430</v>
      </c>
      <c r="E410" s="41">
        <v>1.82</v>
      </c>
      <c r="F410" s="24"/>
      <c r="G410" s="26" t="s">
        <v>982</v>
      </c>
      <c r="H410" s="41">
        <v>1.82</v>
      </c>
      <c r="I410" s="24"/>
      <c r="J410" s="24">
        <v>140</v>
      </c>
      <c r="K410" s="25">
        <v>1</v>
      </c>
    </row>
    <row r="411" spans="1:11" x14ac:dyDescent="0.25">
      <c r="A411" s="1" t="s">
        <v>983</v>
      </c>
      <c r="B411" s="41">
        <v>5.59</v>
      </c>
      <c r="C411" s="24">
        <v>911</v>
      </c>
      <c r="D411" s="1" t="s">
        <v>984</v>
      </c>
      <c r="E411" s="41">
        <v>5.59</v>
      </c>
      <c r="F411" s="24">
        <v>911</v>
      </c>
      <c r="G411" s="1" t="s">
        <v>985</v>
      </c>
      <c r="H411" s="41">
        <v>5.59</v>
      </c>
      <c r="I411" s="24">
        <v>911</v>
      </c>
      <c r="J411" s="24">
        <v>502</v>
      </c>
      <c r="K411" s="25">
        <v>1</v>
      </c>
    </row>
    <row r="412" spans="1:11" x14ac:dyDescent="0.25">
      <c r="A412" s="11"/>
      <c r="B412" s="44"/>
      <c r="C412" s="12"/>
      <c r="D412" s="11"/>
      <c r="E412" s="44"/>
      <c r="F412" s="12"/>
      <c r="G412" s="11"/>
      <c r="H412" s="44"/>
      <c r="I412" s="12"/>
      <c r="J412" s="12"/>
      <c r="K412" s="12"/>
    </row>
    <row r="413" spans="1:11" x14ac:dyDescent="0.25">
      <c r="A413" s="11"/>
      <c r="B413" s="44"/>
      <c r="C413" s="12"/>
      <c r="D413" s="11"/>
      <c r="E413" s="44"/>
      <c r="F413" s="12"/>
      <c r="G413" s="11"/>
      <c r="H413" s="44"/>
      <c r="I413" s="12"/>
      <c r="J413" s="12"/>
      <c r="K413" s="12"/>
    </row>
    <row r="414" spans="1:11" x14ac:dyDescent="0.25">
      <c r="A414" s="11"/>
      <c r="B414" s="44"/>
      <c r="C414" s="12"/>
      <c r="D414" s="11"/>
      <c r="E414" s="44"/>
      <c r="F414" s="12"/>
      <c r="G414" s="11"/>
      <c r="H414" s="44"/>
      <c r="I414" s="12"/>
      <c r="J414" s="12"/>
      <c r="K414" s="12"/>
    </row>
    <row r="415" spans="1:11" x14ac:dyDescent="0.25">
      <c r="A415" s="11"/>
      <c r="B415" s="44"/>
      <c r="C415" s="12"/>
      <c r="D415" s="11"/>
      <c r="E415" s="44"/>
      <c r="F415" s="12"/>
      <c r="G415" s="11"/>
      <c r="H415" s="44"/>
      <c r="I415" s="12"/>
      <c r="J415" s="12"/>
      <c r="K415" s="12"/>
    </row>
    <row r="416" spans="1:11" x14ac:dyDescent="0.25">
      <c r="A416" s="11"/>
      <c r="B416" s="44"/>
      <c r="C416" s="12"/>
      <c r="D416" s="11"/>
      <c r="E416" s="44"/>
      <c r="F416" s="12"/>
      <c r="G416" s="11"/>
      <c r="H416" s="44"/>
      <c r="I416" s="12"/>
      <c r="J416" s="12"/>
      <c r="K416" s="12"/>
    </row>
    <row r="417" spans="1:11" x14ac:dyDescent="0.25">
      <c r="A417" s="11"/>
      <c r="B417" s="44"/>
      <c r="C417" s="12"/>
      <c r="D417" s="11"/>
      <c r="E417" s="44"/>
      <c r="F417" s="12"/>
      <c r="G417" s="11"/>
      <c r="H417" s="44"/>
      <c r="I417" s="12"/>
      <c r="J417" s="12"/>
      <c r="K417" s="12"/>
    </row>
    <row r="418" spans="1:11" x14ac:dyDescent="0.25">
      <c r="A418" s="11"/>
      <c r="B418" s="44"/>
      <c r="C418" s="12"/>
      <c r="D418" s="11"/>
      <c r="E418" s="44"/>
      <c r="F418" s="12"/>
      <c r="G418" s="11"/>
      <c r="H418" s="44"/>
      <c r="I418" s="12"/>
      <c r="J418" s="12"/>
      <c r="K418" s="12"/>
    </row>
    <row r="419" spans="1:11" x14ac:dyDescent="0.25">
      <c r="A419" s="11"/>
      <c r="B419" s="44"/>
      <c r="C419" s="12"/>
      <c r="D419" s="11"/>
      <c r="E419" s="44"/>
      <c r="F419" s="12"/>
      <c r="G419" s="11"/>
      <c r="H419" s="44"/>
      <c r="I419" s="12"/>
      <c r="J419" s="12"/>
      <c r="K419" s="12"/>
    </row>
    <row r="420" spans="1:11" x14ac:dyDescent="0.25">
      <c r="A420" s="11"/>
      <c r="B420" s="44"/>
      <c r="C420" s="12"/>
      <c r="D420" s="11"/>
      <c r="E420" s="44"/>
      <c r="F420" s="12"/>
      <c r="G420" s="11"/>
      <c r="H420" s="44"/>
      <c r="I420" s="12"/>
      <c r="J420" s="12"/>
      <c r="K420" s="12"/>
    </row>
    <row r="421" spans="1:11" x14ac:dyDescent="0.25">
      <c r="A421" s="11"/>
      <c r="B421" s="44"/>
      <c r="C421" s="12"/>
      <c r="D421" s="11"/>
      <c r="E421" s="44"/>
      <c r="F421" s="12"/>
      <c r="G421" s="11"/>
      <c r="H421" s="44"/>
      <c r="I421" s="12"/>
      <c r="J421" s="12"/>
      <c r="K421" s="12"/>
    </row>
    <row r="422" spans="1:11" x14ac:dyDescent="0.25">
      <c r="A422" s="11"/>
      <c r="B422" s="44"/>
      <c r="C422" s="12"/>
      <c r="D422" s="11"/>
      <c r="E422" s="44"/>
      <c r="F422" s="12"/>
      <c r="G422" s="11"/>
      <c r="H422" s="44"/>
      <c r="I422" s="12"/>
      <c r="J422" s="12"/>
      <c r="K422" s="12"/>
    </row>
    <row r="423" spans="1:11" x14ac:dyDescent="0.25">
      <c r="A423" s="11"/>
      <c r="B423" s="44"/>
      <c r="C423" s="12"/>
      <c r="D423" s="11"/>
      <c r="E423" s="44"/>
      <c r="F423" s="12"/>
      <c r="G423" s="11"/>
      <c r="H423" s="44"/>
      <c r="I423" s="12"/>
      <c r="J423" s="12"/>
      <c r="K423" s="12"/>
    </row>
    <row r="424" spans="1:11" x14ac:dyDescent="0.25">
      <c r="A424" s="11"/>
      <c r="B424" s="44"/>
      <c r="C424" s="12"/>
      <c r="D424" s="11"/>
      <c r="E424" s="44"/>
      <c r="F424" s="12"/>
      <c r="G424" s="11"/>
      <c r="H424" s="44"/>
      <c r="I424" s="12"/>
      <c r="J424" s="12"/>
      <c r="K424" s="12"/>
    </row>
    <row r="425" spans="1:11" x14ac:dyDescent="0.25">
      <c r="A425" s="11"/>
      <c r="B425" s="44"/>
      <c r="C425" s="12"/>
      <c r="D425" s="11"/>
      <c r="E425" s="44"/>
      <c r="F425" s="12"/>
      <c r="G425" s="11"/>
      <c r="H425" s="44"/>
      <c r="I425" s="12"/>
      <c r="J425" s="12"/>
      <c r="K425" s="12"/>
    </row>
    <row r="426" spans="1:11" x14ac:dyDescent="0.25">
      <c r="A426" s="11"/>
      <c r="B426" s="44"/>
      <c r="C426" s="12"/>
      <c r="D426" s="11"/>
      <c r="E426" s="44"/>
      <c r="F426" s="12"/>
      <c r="G426" s="11"/>
      <c r="H426" s="44"/>
      <c r="I426" s="12"/>
      <c r="J426" s="12"/>
      <c r="K426" s="12"/>
    </row>
    <row r="427" spans="1:11" x14ac:dyDescent="0.25">
      <c r="A427" s="11"/>
      <c r="B427" s="44"/>
      <c r="C427" s="12"/>
      <c r="D427" s="11"/>
      <c r="E427" s="44"/>
      <c r="F427" s="12"/>
      <c r="G427" s="11"/>
      <c r="H427" s="44"/>
      <c r="I427" s="12"/>
      <c r="J427" s="12"/>
      <c r="K427" s="12"/>
    </row>
    <row r="428" spans="1:11" x14ac:dyDescent="0.25">
      <c r="A428" s="11"/>
      <c r="B428" s="44"/>
      <c r="C428" s="12"/>
      <c r="D428" s="11"/>
      <c r="E428" s="44"/>
      <c r="F428" s="12"/>
      <c r="G428" s="11"/>
      <c r="H428" s="44"/>
      <c r="I428" s="12"/>
      <c r="J428" s="12"/>
      <c r="K428" s="12"/>
    </row>
    <row r="429" spans="1:11" x14ac:dyDescent="0.25">
      <c r="A429" s="11"/>
      <c r="B429" s="44"/>
      <c r="C429" s="12"/>
      <c r="D429" s="11"/>
      <c r="E429" s="44"/>
      <c r="F429" s="12"/>
      <c r="G429" s="11"/>
      <c r="H429" s="44"/>
      <c r="I429" s="12"/>
      <c r="J429" s="12"/>
      <c r="K429" s="12"/>
    </row>
    <row r="430" spans="1:11" x14ac:dyDescent="0.25">
      <c r="A430" s="11"/>
      <c r="B430" s="44"/>
      <c r="C430" s="12"/>
      <c r="D430" s="11"/>
      <c r="E430" s="44"/>
      <c r="F430" s="12"/>
      <c r="G430" s="11"/>
      <c r="H430" s="44"/>
      <c r="I430" s="12"/>
      <c r="J430" s="12"/>
      <c r="K430" s="12"/>
    </row>
    <row r="431" spans="1:11" x14ac:dyDescent="0.25">
      <c r="A431" s="11"/>
      <c r="B431" s="44"/>
      <c r="C431" s="12"/>
      <c r="D431" s="11"/>
      <c r="E431" s="44"/>
      <c r="F431" s="12"/>
      <c r="G431" s="11"/>
      <c r="H431" s="44"/>
      <c r="I431" s="12"/>
      <c r="J431" s="12"/>
      <c r="K431" s="12"/>
    </row>
    <row r="432" spans="1:11" x14ac:dyDescent="0.25">
      <c r="A432" s="11"/>
      <c r="B432" s="44"/>
      <c r="C432" s="12"/>
      <c r="D432" s="11"/>
      <c r="E432" s="44"/>
      <c r="F432" s="12"/>
      <c r="G432" s="11"/>
      <c r="H432" s="44"/>
      <c r="I432" s="12"/>
      <c r="J432" s="12"/>
      <c r="K432" s="12"/>
    </row>
    <row r="433" spans="1:11" x14ac:dyDescent="0.25">
      <c r="A433" s="11"/>
      <c r="B433" s="44"/>
      <c r="C433" s="12"/>
      <c r="D433" s="11"/>
      <c r="E433" s="44"/>
      <c r="F433" s="12"/>
      <c r="G433" s="11"/>
      <c r="H433" s="44"/>
      <c r="I433" s="12"/>
      <c r="J433" s="12"/>
      <c r="K433" s="12"/>
    </row>
    <row r="434" spans="1:11" x14ac:dyDescent="0.25">
      <c r="A434" s="11"/>
      <c r="B434" s="44"/>
      <c r="C434" s="12"/>
      <c r="D434" s="11"/>
      <c r="E434" s="44"/>
      <c r="F434" s="12"/>
      <c r="G434" s="11"/>
      <c r="H434" s="44"/>
      <c r="I434" s="12"/>
      <c r="J434" s="12"/>
      <c r="K434" s="12"/>
    </row>
    <row r="435" spans="1:11" x14ac:dyDescent="0.25">
      <c r="A435" s="11"/>
      <c r="B435" s="44"/>
      <c r="C435" s="12"/>
      <c r="D435" s="11"/>
      <c r="E435" s="44"/>
      <c r="F435" s="12"/>
      <c r="G435" s="11"/>
      <c r="H435" s="44"/>
      <c r="I435" s="12"/>
      <c r="J435" s="12"/>
      <c r="K435" s="12"/>
    </row>
    <row r="436" spans="1:11" x14ac:dyDescent="0.25">
      <c r="A436" s="11"/>
      <c r="B436" s="44"/>
      <c r="C436" s="12"/>
      <c r="D436" s="11"/>
      <c r="E436" s="44"/>
      <c r="F436" s="12"/>
      <c r="G436" s="11"/>
      <c r="H436" s="44"/>
      <c r="I436" s="12"/>
      <c r="J436" s="12"/>
      <c r="K436" s="12"/>
    </row>
    <row r="437" spans="1:11" x14ac:dyDescent="0.25">
      <c r="A437" s="11"/>
      <c r="B437" s="44"/>
      <c r="C437" s="12"/>
      <c r="D437" s="11"/>
      <c r="E437" s="44"/>
      <c r="F437" s="12"/>
      <c r="G437" s="11"/>
      <c r="H437" s="44"/>
      <c r="I437" s="12"/>
      <c r="J437" s="12"/>
      <c r="K437" s="12"/>
    </row>
    <row r="438" spans="1:11" x14ac:dyDescent="0.25">
      <c r="A438" s="11"/>
      <c r="B438" s="44"/>
      <c r="C438" s="12"/>
      <c r="D438" s="11"/>
      <c r="E438" s="44"/>
      <c r="F438" s="12"/>
      <c r="G438" s="11"/>
      <c r="H438" s="44"/>
      <c r="I438" s="12"/>
      <c r="J438" s="12"/>
      <c r="K438" s="12"/>
    </row>
    <row r="439" spans="1:11" x14ac:dyDescent="0.25">
      <c r="A439" s="11"/>
      <c r="B439" s="44"/>
      <c r="C439" s="12"/>
      <c r="D439" s="11"/>
      <c r="E439" s="44"/>
      <c r="F439" s="12"/>
      <c r="G439" s="11"/>
      <c r="H439" s="44"/>
      <c r="I439" s="12"/>
      <c r="J439" s="12"/>
      <c r="K439" s="12"/>
    </row>
    <row r="440" spans="1:11" x14ac:dyDescent="0.25">
      <c r="A440" s="11"/>
      <c r="B440" s="44"/>
      <c r="C440" s="12"/>
      <c r="D440" s="11"/>
      <c r="E440" s="44"/>
      <c r="F440" s="12"/>
      <c r="G440" s="11"/>
      <c r="H440" s="44"/>
      <c r="I440" s="12"/>
      <c r="J440" s="12"/>
      <c r="K440" s="12"/>
    </row>
    <row r="441" spans="1:11" x14ac:dyDescent="0.25">
      <c r="A441" s="11"/>
      <c r="B441" s="44"/>
      <c r="C441" s="12"/>
      <c r="D441" s="11"/>
      <c r="E441" s="44"/>
      <c r="F441" s="12"/>
      <c r="G441" s="11"/>
      <c r="H441" s="44"/>
      <c r="I441" s="12"/>
      <c r="J441" s="12"/>
      <c r="K441" s="12"/>
    </row>
    <row r="442" spans="1:11" x14ac:dyDescent="0.25">
      <c r="A442" s="11"/>
      <c r="B442" s="44"/>
      <c r="C442" s="12"/>
      <c r="D442" s="11"/>
      <c r="E442" s="44"/>
      <c r="F442" s="12"/>
      <c r="G442" s="11"/>
      <c r="H442" s="44"/>
      <c r="I442" s="12"/>
      <c r="J442" s="12"/>
      <c r="K442" s="12"/>
    </row>
    <row r="443" spans="1:11" x14ac:dyDescent="0.25">
      <c r="A443" s="11"/>
      <c r="B443" s="44"/>
      <c r="C443" s="12"/>
      <c r="D443" s="11"/>
      <c r="E443" s="44"/>
      <c r="F443" s="12"/>
      <c r="G443" s="11"/>
      <c r="H443" s="44"/>
      <c r="I443" s="12"/>
      <c r="J443" s="12"/>
      <c r="K443" s="12"/>
    </row>
    <row r="444" spans="1:11" x14ac:dyDescent="0.25">
      <c r="A444" s="11"/>
      <c r="B444" s="44"/>
      <c r="C444" s="12"/>
      <c r="D444" s="11"/>
      <c r="E444" s="44"/>
      <c r="F444" s="12"/>
      <c r="G444" s="11"/>
      <c r="H444" s="44"/>
      <c r="I444" s="12"/>
      <c r="J444" s="12"/>
      <c r="K444" s="12"/>
    </row>
    <row r="445" spans="1:11" x14ac:dyDescent="0.25">
      <c r="A445" s="11"/>
      <c r="B445" s="44"/>
      <c r="C445" s="12"/>
      <c r="D445" s="11"/>
      <c r="E445" s="44"/>
      <c r="F445" s="12"/>
      <c r="G445" s="11"/>
      <c r="H445" s="44"/>
      <c r="I445" s="12"/>
      <c r="J445" s="12"/>
      <c r="K445" s="12"/>
    </row>
    <row r="446" spans="1:11" x14ac:dyDescent="0.25">
      <c r="A446" s="11"/>
      <c r="B446" s="44"/>
      <c r="C446" s="12"/>
      <c r="D446" s="11"/>
      <c r="E446" s="44"/>
      <c r="F446" s="12"/>
      <c r="G446" s="11"/>
      <c r="H446" s="44"/>
      <c r="I446" s="12"/>
      <c r="J446" s="12"/>
      <c r="K446" s="12"/>
    </row>
    <row r="447" spans="1:11" x14ac:dyDescent="0.25">
      <c r="A447" s="11"/>
      <c r="B447" s="44"/>
      <c r="C447" s="12"/>
      <c r="D447" s="11"/>
      <c r="E447" s="44"/>
      <c r="F447" s="12"/>
      <c r="G447" s="11"/>
      <c r="H447" s="44"/>
      <c r="I447" s="12"/>
      <c r="J447" s="12"/>
      <c r="K447" s="12"/>
    </row>
    <row r="448" spans="1:11" x14ac:dyDescent="0.25">
      <c r="A448" s="11"/>
      <c r="B448" s="44"/>
      <c r="C448" s="12"/>
      <c r="D448" s="11"/>
      <c r="E448" s="44"/>
      <c r="F448" s="12"/>
      <c r="G448" s="11"/>
      <c r="H448" s="44"/>
      <c r="I448" s="12"/>
      <c r="J448" s="12"/>
      <c r="K448" s="12"/>
    </row>
    <row r="449" spans="1:11" x14ac:dyDescent="0.25">
      <c r="A449" s="11"/>
      <c r="B449" s="44"/>
      <c r="C449" s="12"/>
      <c r="D449" s="11"/>
      <c r="E449" s="44"/>
      <c r="F449" s="12"/>
      <c r="G449" s="11"/>
      <c r="H449" s="44"/>
      <c r="I449" s="12"/>
      <c r="J449" s="12"/>
      <c r="K449" s="12"/>
    </row>
    <row r="450" spans="1:11" x14ac:dyDescent="0.25">
      <c r="A450" s="11"/>
      <c r="B450" s="44"/>
      <c r="C450" s="12"/>
      <c r="D450" s="11"/>
      <c r="E450" s="44"/>
      <c r="F450" s="12"/>
      <c r="G450" s="11"/>
      <c r="H450" s="44"/>
      <c r="I450" s="12"/>
      <c r="J450" s="12"/>
      <c r="K450" s="12"/>
    </row>
    <row r="451" spans="1:11" x14ac:dyDescent="0.25">
      <c r="A451" s="11"/>
      <c r="B451" s="44"/>
      <c r="C451" s="12"/>
      <c r="D451" s="11"/>
      <c r="E451" s="44"/>
      <c r="F451" s="12"/>
      <c r="G451" s="11"/>
      <c r="H451" s="44"/>
      <c r="I451" s="12"/>
      <c r="J451" s="12"/>
      <c r="K451" s="12"/>
    </row>
    <row r="452" spans="1:11" x14ac:dyDescent="0.25">
      <c r="A452" s="11"/>
      <c r="B452" s="44"/>
      <c r="C452" s="12"/>
      <c r="D452" s="11"/>
      <c r="E452" s="44"/>
      <c r="F452" s="12"/>
      <c r="G452" s="11"/>
      <c r="H452" s="44"/>
      <c r="I452" s="12"/>
      <c r="J452" s="12"/>
      <c r="K452" s="12"/>
    </row>
    <row r="453" spans="1:11" x14ac:dyDescent="0.25">
      <c r="A453" s="11"/>
      <c r="B453" s="44"/>
      <c r="C453" s="12"/>
      <c r="D453" s="11"/>
      <c r="E453" s="44"/>
      <c r="F453" s="12"/>
      <c r="G453" s="11"/>
      <c r="H453" s="44"/>
      <c r="I453" s="12"/>
      <c r="J453" s="12"/>
      <c r="K453" s="12"/>
    </row>
    <row r="454" spans="1:11" x14ac:dyDescent="0.25">
      <c r="A454" s="11"/>
      <c r="B454" s="44"/>
      <c r="C454" s="12"/>
      <c r="D454" s="11"/>
      <c r="E454" s="44"/>
      <c r="F454" s="12"/>
      <c r="G454" s="11"/>
      <c r="H454" s="44"/>
      <c r="I454" s="12"/>
      <c r="J454" s="12"/>
      <c r="K454" s="12"/>
    </row>
    <row r="455" spans="1:11" x14ac:dyDescent="0.25">
      <c r="A455" s="11"/>
      <c r="B455" s="44"/>
      <c r="C455" s="12"/>
      <c r="D455" s="11"/>
      <c r="E455" s="44"/>
      <c r="F455" s="12"/>
      <c r="G455" s="11"/>
      <c r="H455" s="44"/>
      <c r="I455" s="12"/>
      <c r="J455" s="12"/>
      <c r="K455" s="12"/>
    </row>
    <row r="456" spans="1:11" x14ac:dyDescent="0.25">
      <c r="A456" s="11"/>
      <c r="B456" s="44"/>
      <c r="C456" s="12"/>
      <c r="D456" s="11"/>
      <c r="E456" s="44"/>
      <c r="F456" s="12"/>
      <c r="G456" s="11"/>
      <c r="H456" s="44"/>
      <c r="I456" s="12"/>
      <c r="J456" s="12"/>
      <c r="K456" s="12"/>
    </row>
    <row r="457" spans="1:11" x14ac:dyDescent="0.25">
      <c r="A457" s="11"/>
      <c r="B457" s="44"/>
      <c r="C457" s="12"/>
      <c r="D457" s="11"/>
      <c r="E457" s="44"/>
      <c r="F457" s="12"/>
      <c r="G457" s="11"/>
      <c r="H457" s="44"/>
      <c r="I457" s="12"/>
      <c r="J457" s="12"/>
      <c r="K457" s="12"/>
    </row>
    <row r="458" spans="1:11" x14ac:dyDescent="0.25">
      <c r="A458" s="11"/>
      <c r="B458" s="44"/>
      <c r="C458" s="12"/>
      <c r="D458" s="11"/>
      <c r="E458" s="44"/>
      <c r="F458" s="12"/>
      <c r="G458" s="11"/>
      <c r="H458" s="44"/>
      <c r="I458" s="12"/>
      <c r="J458" s="12"/>
      <c r="K458" s="12"/>
    </row>
    <row r="459" spans="1:11" x14ac:dyDescent="0.25">
      <c r="A459" s="11"/>
      <c r="B459" s="44"/>
      <c r="C459" s="12"/>
      <c r="D459" s="11"/>
      <c r="E459" s="44"/>
      <c r="F459" s="12"/>
      <c r="G459" s="11"/>
      <c r="H459" s="44"/>
      <c r="I459" s="12"/>
      <c r="J459" s="12"/>
      <c r="K459" s="12"/>
    </row>
    <row r="460" spans="1:11" x14ac:dyDescent="0.25">
      <c r="A460" s="11"/>
      <c r="B460" s="44"/>
      <c r="C460" s="12"/>
      <c r="D460" s="11"/>
      <c r="E460" s="44"/>
      <c r="F460" s="12"/>
      <c r="G460" s="11"/>
      <c r="H460" s="44"/>
      <c r="I460" s="12"/>
      <c r="J460" s="12"/>
      <c r="K460" s="12"/>
    </row>
    <row r="461" spans="1:11" x14ac:dyDescent="0.25">
      <c r="A461" s="11"/>
      <c r="B461" s="44"/>
      <c r="C461" s="12"/>
      <c r="D461" s="11"/>
      <c r="E461" s="44"/>
      <c r="F461" s="12"/>
      <c r="G461" s="11"/>
      <c r="H461" s="44"/>
      <c r="I461" s="12"/>
      <c r="J461" s="12"/>
      <c r="K461" s="12"/>
    </row>
    <row r="462" spans="1:11" x14ac:dyDescent="0.25">
      <c r="A462" s="11"/>
      <c r="B462" s="44"/>
      <c r="C462" s="12"/>
      <c r="D462" s="11"/>
      <c r="E462" s="44"/>
      <c r="F462" s="12"/>
      <c r="G462" s="11"/>
      <c r="H462" s="44"/>
      <c r="I462" s="12"/>
      <c r="J462" s="12"/>
      <c r="K462" s="12"/>
    </row>
    <row r="463" spans="1:11" x14ac:dyDescent="0.25">
      <c r="A463" s="11"/>
      <c r="B463" s="44"/>
      <c r="C463" s="12"/>
      <c r="D463" s="11"/>
      <c r="E463" s="44"/>
      <c r="F463" s="12"/>
      <c r="G463" s="11"/>
      <c r="H463" s="44"/>
      <c r="I463" s="12"/>
      <c r="J463" s="12"/>
      <c r="K463" s="12"/>
    </row>
    <row r="464" spans="1:11" x14ac:dyDescent="0.25">
      <c r="A464" s="11"/>
      <c r="B464" s="44"/>
      <c r="C464" s="12"/>
      <c r="D464" s="11"/>
      <c r="E464" s="44"/>
      <c r="F464" s="12"/>
      <c r="G464" s="11"/>
      <c r="H464" s="44"/>
      <c r="I464" s="12"/>
      <c r="J464" s="12"/>
      <c r="K464" s="12"/>
    </row>
    <row r="465" spans="1:11" x14ac:dyDescent="0.25">
      <c r="A465" s="11"/>
      <c r="B465" s="44"/>
      <c r="C465" s="12"/>
      <c r="D465" s="11"/>
      <c r="E465" s="44"/>
      <c r="F465" s="12"/>
      <c r="G465" s="11"/>
      <c r="H465" s="44"/>
      <c r="I465" s="12"/>
      <c r="J465" s="12"/>
      <c r="K465" s="12"/>
    </row>
    <row r="466" spans="1:11" x14ac:dyDescent="0.25">
      <c r="A466" s="11"/>
      <c r="B466" s="44"/>
      <c r="C466" s="12"/>
      <c r="D466" s="11"/>
      <c r="E466" s="44"/>
      <c r="F466" s="12"/>
      <c r="G466" s="11"/>
      <c r="H466" s="44"/>
      <c r="I466" s="12"/>
      <c r="J466" s="12"/>
      <c r="K466" s="12"/>
    </row>
    <row r="467" spans="1:11" x14ac:dyDescent="0.25">
      <c r="A467" s="11"/>
      <c r="B467" s="44"/>
      <c r="C467" s="12"/>
      <c r="D467" s="11"/>
      <c r="E467" s="44"/>
      <c r="F467" s="12"/>
      <c r="G467" s="11"/>
      <c r="H467" s="44"/>
      <c r="I467" s="12"/>
      <c r="J467" s="12"/>
      <c r="K467" s="12"/>
    </row>
    <row r="468" spans="1:11" x14ac:dyDescent="0.25">
      <c r="A468" s="11"/>
      <c r="B468" s="44"/>
      <c r="C468" s="12"/>
      <c r="D468" s="11"/>
      <c r="E468" s="44"/>
      <c r="F468" s="12"/>
      <c r="G468" s="11"/>
      <c r="H468" s="44"/>
      <c r="I468" s="12"/>
      <c r="J468" s="12"/>
      <c r="K468" s="12"/>
    </row>
    <row r="469" spans="1:11" x14ac:dyDescent="0.25">
      <c r="A469" s="11"/>
      <c r="B469" s="44"/>
      <c r="C469" s="12"/>
      <c r="D469" s="11"/>
      <c r="E469" s="44"/>
      <c r="F469" s="12"/>
      <c r="G469" s="11"/>
      <c r="H469" s="44"/>
      <c r="I469" s="12"/>
      <c r="J469" s="12"/>
      <c r="K469" s="12"/>
    </row>
    <row r="470" spans="1:11" x14ac:dyDescent="0.25">
      <c r="A470" s="11"/>
      <c r="B470" s="44"/>
      <c r="C470" s="12"/>
      <c r="D470" s="11"/>
      <c r="E470" s="44"/>
      <c r="F470" s="12"/>
      <c r="G470" s="11"/>
      <c r="H470" s="44"/>
      <c r="I470" s="12"/>
      <c r="J470" s="12"/>
      <c r="K470" s="12"/>
    </row>
    <row r="471" spans="1:11" x14ac:dyDescent="0.25">
      <c r="A471" s="11"/>
      <c r="B471" s="44"/>
      <c r="C471" s="12"/>
      <c r="D471" s="11"/>
      <c r="E471" s="44"/>
      <c r="F471" s="12"/>
      <c r="G471" s="11"/>
      <c r="H471" s="44"/>
      <c r="I471" s="12"/>
      <c r="J471" s="12"/>
      <c r="K471" s="12"/>
    </row>
    <row r="472" spans="1:11" x14ac:dyDescent="0.25">
      <c r="A472" s="11"/>
      <c r="B472" s="44"/>
      <c r="C472" s="12"/>
      <c r="D472" s="11"/>
      <c r="E472" s="44"/>
      <c r="F472" s="12"/>
      <c r="G472" s="11"/>
      <c r="H472" s="44"/>
      <c r="I472" s="12"/>
      <c r="J472" s="12"/>
      <c r="K472" s="12"/>
    </row>
    <row r="473" spans="1:11" x14ac:dyDescent="0.25">
      <c r="A473" s="11"/>
      <c r="B473" s="44"/>
      <c r="C473" s="12"/>
      <c r="D473" s="11"/>
      <c r="E473" s="44"/>
      <c r="F473" s="12"/>
      <c r="G473" s="11"/>
      <c r="H473" s="44"/>
      <c r="I473" s="12"/>
      <c r="J473" s="12"/>
      <c r="K473" s="12"/>
    </row>
    <row r="474" spans="1:11" x14ac:dyDescent="0.25">
      <c r="A474" s="11"/>
      <c r="B474" s="44"/>
      <c r="C474" s="12"/>
      <c r="D474" s="11"/>
      <c r="E474" s="44"/>
      <c r="F474" s="12"/>
      <c r="G474" s="11"/>
      <c r="H474" s="44"/>
      <c r="I474" s="12"/>
      <c r="J474" s="12"/>
      <c r="K474" s="12"/>
    </row>
    <row r="475" spans="1:11" x14ac:dyDescent="0.25">
      <c r="A475" s="11"/>
      <c r="B475" s="44"/>
      <c r="C475" s="12"/>
      <c r="D475" s="11"/>
      <c r="E475" s="44"/>
      <c r="F475" s="12"/>
      <c r="G475" s="11"/>
      <c r="H475" s="44"/>
      <c r="I475" s="12"/>
      <c r="J475" s="12"/>
      <c r="K475" s="12"/>
    </row>
    <row r="476" spans="1:11" x14ac:dyDescent="0.25">
      <c r="A476" s="11"/>
      <c r="B476" s="44"/>
      <c r="C476" s="12"/>
      <c r="D476" s="11"/>
      <c r="E476" s="44"/>
      <c r="F476" s="12"/>
      <c r="G476" s="11"/>
      <c r="H476" s="44"/>
      <c r="I476" s="12"/>
      <c r="J476" s="12"/>
      <c r="K476" s="12"/>
    </row>
    <row r="477" spans="1:11" x14ac:dyDescent="0.25">
      <c r="A477" s="11"/>
      <c r="B477" s="44"/>
      <c r="C477" s="12"/>
      <c r="D477" s="11"/>
      <c r="E477" s="44"/>
      <c r="F477" s="12"/>
      <c r="G477" s="11"/>
      <c r="H477" s="44"/>
      <c r="I477" s="12"/>
      <c r="J477" s="12"/>
      <c r="K477" s="12"/>
    </row>
    <row r="478" spans="1:11" x14ac:dyDescent="0.25">
      <c r="A478" s="11"/>
      <c r="B478" s="44"/>
      <c r="C478" s="12"/>
      <c r="D478" s="11"/>
      <c r="E478" s="44"/>
      <c r="F478" s="12"/>
      <c r="G478" s="11"/>
      <c r="H478" s="44"/>
      <c r="I478" s="12"/>
      <c r="J478" s="12"/>
      <c r="K478" s="12"/>
    </row>
    <row r="479" spans="1:11" x14ac:dyDescent="0.25">
      <c r="A479" s="11"/>
      <c r="B479" s="44"/>
      <c r="C479" s="12"/>
      <c r="D479" s="11"/>
      <c r="E479" s="44"/>
      <c r="F479" s="12"/>
      <c r="G479" s="11"/>
      <c r="H479" s="44"/>
      <c r="I479" s="12"/>
      <c r="J479" s="12"/>
      <c r="K479" s="12"/>
    </row>
    <row r="480" spans="1:11" x14ac:dyDescent="0.25">
      <c r="A480" s="11"/>
      <c r="B480" s="44"/>
      <c r="C480" s="12"/>
      <c r="D480" s="11"/>
      <c r="E480" s="44"/>
      <c r="F480" s="12"/>
      <c r="G480" s="11"/>
      <c r="H480" s="44"/>
      <c r="I480" s="12"/>
      <c r="J480" s="12"/>
      <c r="K480" s="12"/>
    </row>
    <row r="481" spans="1:11" x14ac:dyDescent="0.25">
      <c r="A481" s="11"/>
      <c r="B481" s="44"/>
      <c r="C481" s="12"/>
      <c r="D481" s="11"/>
      <c r="E481" s="44"/>
      <c r="F481" s="12"/>
      <c r="G481" s="11"/>
      <c r="H481" s="44"/>
      <c r="I481" s="12"/>
      <c r="J481" s="12"/>
      <c r="K481" s="12"/>
    </row>
    <row r="482" spans="1:11" x14ac:dyDescent="0.25">
      <c r="A482" s="11"/>
      <c r="B482" s="44"/>
      <c r="C482" s="12"/>
      <c r="D482" s="11"/>
      <c r="E482" s="44"/>
      <c r="F482" s="12"/>
      <c r="G482" s="11"/>
      <c r="H482" s="44"/>
      <c r="I482" s="12"/>
      <c r="J482" s="12"/>
      <c r="K482" s="12"/>
    </row>
    <row r="483" spans="1:11" x14ac:dyDescent="0.25">
      <c r="A483" s="11"/>
      <c r="B483" s="44"/>
      <c r="C483" s="12"/>
      <c r="D483" s="11"/>
      <c r="E483" s="44"/>
      <c r="F483" s="12"/>
      <c r="G483" s="11"/>
      <c r="H483" s="44"/>
      <c r="I483" s="12"/>
      <c r="J483" s="12"/>
      <c r="K483" s="12"/>
    </row>
    <row r="484" spans="1:11" x14ac:dyDescent="0.25">
      <c r="A484" s="11"/>
      <c r="B484" s="44"/>
      <c r="C484" s="12"/>
      <c r="D484" s="11"/>
      <c r="E484" s="44"/>
      <c r="F484" s="12"/>
      <c r="G484" s="11"/>
      <c r="H484" s="44"/>
      <c r="I484" s="12"/>
      <c r="J484" s="12"/>
      <c r="K484" s="12"/>
    </row>
    <row r="485" spans="1:11" x14ac:dyDescent="0.25">
      <c r="A485" s="11"/>
      <c r="B485" s="44"/>
      <c r="C485" s="12"/>
      <c r="D485" s="11"/>
      <c r="E485" s="44"/>
      <c r="F485" s="12"/>
      <c r="G485" s="11"/>
      <c r="H485" s="44"/>
      <c r="I485" s="12"/>
      <c r="J485" s="12"/>
      <c r="K485" s="12"/>
    </row>
    <row r="486" spans="1:11" x14ac:dyDescent="0.25">
      <c r="A486" s="11"/>
      <c r="B486" s="44"/>
      <c r="C486" s="12"/>
      <c r="D486" s="11"/>
      <c r="E486" s="44"/>
      <c r="F486" s="12"/>
      <c r="G486" s="11"/>
      <c r="H486" s="44"/>
      <c r="I486" s="12"/>
      <c r="J486" s="12"/>
      <c r="K486" s="12"/>
    </row>
    <row r="487" spans="1:11" x14ac:dyDescent="0.25">
      <c r="A487" s="11"/>
      <c r="B487" s="44"/>
      <c r="C487" s="12"/>
      <c r="D487" s="11"/>
      <c r="E487" s="44"/>
      <c r="F487" s="12"/>
      <c r="G487" s="11"/>
      <c r="H487" s="44"/>
      <c r="I487" s="12"/>
      <c r="J487" s="12"/>
      <c r="K487" s="12"/>
    </row>
    <row r="488" spans="1:11" x14ac:dyDescent="0.25">
      <c r="A488" s="11"/>
      <c r="B488" s="44"/>
      <c r="C488" s="12"/>
      <c r="D488" s="11"/>
      <c r="E488" s="44"/>
      <c r="F488" s="12"/>
      <c r="G488" s="11"/>
      <c r="H488" s="44"/>
      <c r="I488" s="12"/>
      <c r="J488" s="12"/>
      <c r="K488" s="12"/>
    </row>
    <row r="489" spans="1:11" x14ac:dyDescent="0.25">
      <c r="A489" s="11"/>
      <c r="B489" s="44"/>
      <c r="C489" s="12"/>
      <c r="D489" s="11"/>
      <c r="E489" s="44"/>
      <c r="F489" s="12"/>
      <c r="G489" s="11"/>
      <c r="H489" s="44"/>
      <c r="I489" s="12"/>
      <c r="J489" s="12"/>
      <c r="K489" s="12"/>
    </row>
    <row r="490" spans="1:11" x14ac:dyDescent="0.25">
      <c r="A490" s="11"/>
      <c r="B490" s="44"/>
      <c r="C490" s="12"/>
      <c r="D490" s="11"/>
      <c r="E490" s="44"/>
      <c r="F490" s="12"/>
      <c r="G490" s="11"/>
      <c r="H490" s="44"/>
      <c r="I490" s="12"/>
      <c r="J490" s="12"/>
      <c r="K490" s="12"/>
    </row>
    <row r="491" spans="1:11" x14ac:dyDescent="0.25">
      <c r="A491" s="11"/>
      <c r="B491" s="44"/>
      <c r="C491" s="12"/>
      <c r="D491" s="11"/>
      <c r="E491" s="44"/>
      <c r="F491" s="12"/>
      <c r="G491" s="11"/>
      <c r="H491" s="44"/>
      <c r="I491" s="12"/>
      <c r="J491" s="12"/>
      <c r="K491" s="12"/>
    </row>
    <row r="492" spans="1:11" x14ac:dyDescent="0.25">
      <c r="A492" s="11"/>
      <c r="B492" s="44"/>
      <c r="C492" s="12"/>
      <c r="D492" s="11"/>
      <c r="E492" s="44"/>
      <c r="F492" s="12"/>
      <c r="G492" s="11"/>
      <c r="H492" s="44"/>
      <c r="I492" s="12"/>
      <c r="J492" s="12"/>
      <c r="K492" s="12"/>
    </row>
    <row r="493" spans="1:11" x14ac:dyDescent="0.25">
      <c r="A493" s="11"/>
      <c r="B493" s="44"/>
      <c r="C493" s="12"/>
      <c r="D493" s="11"/>
      <c r="E493" s="44"/>
      <c r="F493" s="12"/>
      <c r="G493" s="11"/>
      <c r="H493" s="44"/>
      <c r="I493" s="12"/>
      <c r="J493" s="12"/>
      <c r="K493" s="12"/>
    </row>
    <row r="494" spans="1:11" x14ac:dyDescent="0.25">
      <c r="A494" s="11"/>
      <c r="B494" s="44"/>
      <c r="C494" s="12"/>
      <c r="D494" s="11"/>
      <c r="E494" s="44"/>
      <c r="F494" s="12"/>
      <c r="G494" s="11"/>
      <c r="H494" s="44"/>
      <c r="I494" s="12"/>
      <c r="J494" s="12"/>
      <c r="K494" s="12"/>
    </row>
    <row r="495" spans="1:11" x14ac:dyDescent="0.25">
      <c r="A495" s="11"/>
      <c r="B495" s="44"/>
      <c r="C495" s="12"/>
      <c r="D495" s="11"/>
      <c r="E495" s="44"/>
      <c r="F495" s="12"/>
      <c r="G495" s="11"/>
      <c r="H495" s="44"/>
      <c r="I495" s="12"/>
      <c r="J495" s="12"/>
      <c r="K495" s="12"/>
    </row>
    <row r="496" spans="1:11" x14ac:dyDescent="0.25">
      <c r="A496" s="11"/>
      <c r="B496" s="44"/>
      <c r="C496" s="12"/>
      <c r="D496" s="11"/>
      <c r="E496" s="44"/>
      <c r="F496" s="12"/>
      <c r="G496" s="11"/>
      <c r="H496" s="44"/>
      <c r="I496" s="12"/>
      <c r="J496" s="12"/>
      <c r="K496" s="12"/>
    </row>
    <row r="497" spans="1:11" x14ac:dyDescent="0.25">
      <c r="A497" s="11"/>
      <c r="B497" s="44"/>
      <c r="C497" s="12"/>
      <c r="D497" s="11"/>
      <c r="E497" s="44"/>
      <c r="F497" s="12"/>
      <c r="G497" s="11"/>
      <c r="H497" s="44"/>
      <c r="I497" s="12"/>
      <c r="J497" s="12"/>
      <c r="K497" s="12"/>
    </row>
    <row r="498" spans="1:11" x14ac:dyDescent="0.25">
      <c r="A498" s="11"/>
      <c r="B498" s="44"/>
      <c r="C498" s="12"/>
      <c r="D498" s="11"/>
      <c r="E498" s="44"/>
      <c r="F498" s="12"/>
      <c r="G498" s="11"/>
      <c r="H498" s="44"/>
      <c r="I498" s="12"/>
      <c r="J498" s="12"/>
      <c r="K498" s="12"/>
    </row>
    <row r="499" spans="1:11" x14ac:dyDescent="0.25">
      <c r="A499" s="11"/>
      <c r="B499" s="44"/>
      <c r="C499" s="12"/>
      <c r="D499" s="11"/>
      <c r="E499" s="44"/>
      <c r="F499" s="12"/>
      <c r="G499" s="11"/>
      <c r="H499" s="44"/>
      <c r="I499" s="12"/>
      <c r="J499" s="12"/>
      <c r="K499" s="12"/>
    </row>
    <row r="500" spans="1:11" x14ac:dyDescent="0.25">
      <c r="A500" s="11"/>
      <c r="B500" s="44"/>
      <c r="C500" s="12"/>
      <c r="D500" s="11"/>
      <c r="E500" s="44"/>
      <c r="F500" s="12"/>
      <c r="G500" s="11"/>
      <c r="H500" s="44"/>
      <c r="I500" s="12"/>
      <c r="J500" s="12"/>
      <c r="K500" s="12"/>
    </row>
    <row r="501" spans="1:11" x14ac:dyDescent="0.25">
      <c r="A501" s="11"/>
      <c r="B501" s="44"/>
      <c r="C501" s="12"/>
      <c r="D501" s="11"/>
      <c r="E501" s="44"/>
      <c r="F501" s="12"/>
      <c r="G501" s="11"/>
      <c r="H501" s="44"/>
      <c r="I501" s="12"/>
      <c r="J501" s="12"/>
      <c r="K501" s="12"/>
    </row>
    <row r="502" spans="1:11" x14ac:dyDescent="0.25">
      <c r="A502" s="11"/>
      <c r="B502" s="44"/>
      <c r="C502" s="12"/>
      <c r="D502" s="11"/>
      <c r="E502" s="44"/>
      <c r="F502" s="12"/>
      <c r="G502" s="11"/>
      <c r="H502" s="44"/>
      <c r="I502" s="12"/>
      <c r="J502" s="12"/>
      <c r="K502" s="12"/>
    </row>
    <row r="503" spans="1:11" x14ac:dyDescent="0.25">
      <c r="A503" s="11"/>
      <c r="B503" s="44"/>
      <c r="C503" s="12"/>
      <c r="D503" s="11"/>
      <c r="E503" s="44"/>
      <c r="F503" s="12"/>
      <c r="G503" s="11"/>
      <c r="H503" s="44"/>
      <c r="I503" s="12"/>
      <c r="J503" s="12"/>
      <c r="K503" s="12"/>
    </row>
    <row r="504" spans="1:11" x14ac:dyDescent="0.25">
      <c r="A504" s="11"/>
      <c r="B504" s="44"/>
      <c r="C504" s="12"/>
      <c r="D504" s="11"/>
      <c r="E504" s="44"/>
      <c r="F504" s="12"/>
      <c r="G504" s="11"/>
      <c r="H504" s="44"/>
      <c r="I504" s="12"/>
      <c r="J504" s="12"/>
      <c r="K504" s="12"/>
    </row>
    <row r="505" spans="1:11" x14ac:dyDescent="0.25">
      <c r="A505" s="11"/>
      <c r="B505" s="44"/>
      <c r="C505" s="12"/>
      <c r="D505" s="11"/>
      <c r="E505" s="44"/>
      <c r="F505" s="12"/>
      <c r="G505" s="11"/>
      <c r="H505" s="44"/>
      <c r="I505" s="12"/>
      <c r="J505" s="12"/>
      <c r="K505" s="12"/>
    </row>
    <row r="506" spans="1:11" x14ac:dyDescent="0.25">
      <c r="A506" s="11"/>
      <c r="B506" s="44"/>
      <c r="C506" s="12"/>
      <c r="D506" s="11"/>
      <c r="E506" s="44"/>
      <c r="F506" s="12"/>
      <c r="G506" s="11"/>
      <c r="H506" s="44"/>
      <c r="I506" s="12"/>
      <c r="J506" s="12"/>
      <c r="K506" s="12"/>
    </row>
    <row r="507" spans="1:11" x14ac:dyDescent="0.25">
      <c r="A507" s="11"/>
      <c r="B507" s="44"/>
      <c r="C507" s="12"/>
      <c r="D507" s="11"/>
      <c r="E507" s="44"/>
      <c r="F507" s="12"/>
      <c r="G507" s="11"/>
      <c r="H507" s="44"/>
      <c r="I507" s="12"/>
      <c r="J507" s="12"/>
      <c r="K507" s="12"/>
    </row>
    <row r="508" spans="1:11" x14ac:dyDescent="0.25">
      <c r="A508" s="11"/>
      <c r="B508" s="44"/>
      <c r="C508" s="12"/>
      <c r="D508" s="11"/>
      <c r="E508" s="44"/>
      <c r="F508" s="12"/>
      <c r="G508" s="11"/>
      <c r="H508" s="44"/>
      <c r="I508" s="12"/>
      <c r="J508" s="12"/>
      <c r="K508" s="12"/>
    </row>
  </sheetData>
  <pageMargins left="0.25" right="0.25" top="0.75" bottom="0.75" header="0.3" footer="0.3"/>
  <pageSetup paperSize="9" scale="70" orientation="landscape" r:id="rId1"/>
  <rowBreaks count="14" manualBreakCount="14">
    <brk id="27" max="11" man="1"/>
    <brk id="47" max="11" man="1"/>
    <brk id="74" max="11" man="1"/>
    <brk id="103" max="11" man="1"/>
    <brk id="136" max="11" man="1"/>
    <brk id="177" max="11" man="1"/>
    <brk id="223" max="11" man="1"/>
    <brk id="236" max="11" man="1"/>
    <brk id="267" max="11" man="1"/>
    <brk id="298" max="11" man="1"/>
    <brk id="311" max="11" man="1"/>
    <brk id="332" max="11" man="1"/>
    <brk id="345" max="11" man="1"/>
    <brk id="384" max="11" man="1"/>
  </rowBreaks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12"/>
  <sheetViews>
    <sheetView workbookViewId="0">
      <selection activeCell="S44" sqref="S44"/>
    </sheetView>
  </sheetViews>
  <sheetFormatPr baseColWidth="10" defaultColWidth="11.42578125" defaultRowHeight="12.75" x14ac:dyDescent="0.2"/>
  <cols>
    <col min="1" max="1" width="22.7109375" style="1" bestFit="1" customWidth="1"/>
    <col min="2" max="16384" width="11.42578125" style="1"/>
  </cols>
  <sheetData>
    <row r="1" spans="1:2" x14ac:dyDescent="0.2">
      <c r="A1" s="28" t="s">
        <v>1007</v>
      </c>
      <c r="B1" s="29">
        <v>1</v>
      </c>
    </row>
    <row r="2" spans="1:2" x14ac:dyDescent="0.2">
      <c r="A2" s="1" t="s">
        <v>998</v>
      </c>
      <c r="B2" s="29">
        <v>0.75</v>
      </c>
    </row>
    <row r="3" spans="1:2" x14ac:dyDescent="0.2">
      <c r="A3" s="1" t="s">
        <v>989</v>
      </c>
      <c r="B3" s="29">
        <v>0.3</v>
      </c>
    </row>
    <row r="4" spans="1:2" x14ac:dyDescent="0.2">
      <c r="A4" s="1" t="s">
        <v>990</v>
      </c>
      <c r="B4" s="29">
        <v>0.1</v>
      </c>
    </row>
    <row r="5" spans="1:2" x14ac:dyDescent="0.2">
      <c r="A5" s="28" t="s">
        <v>1435</v>
      </c>
      <c r="B5" s="29">
        <v>1</v>
      </c>
    </row>
    <row r="6" spans="1:2" x14ac:dyDescent="0.2">
      <c r="A6" s="1" t="s">
        <v>1436</v>
      </c>
      <c r="B6" s="29">
        <v>0.75</v>
      </c>
    </row>
    <row r="7" spans="1:2" x14ac:dyDescent="0.2">
      <c r="A7" s="1" t="s">
        <v>1437</v>
      </c>
      <c r="B7" s="29">
        <v>0.3</v>
      </c>
    </row>
    <row r="8" spans="1:2" x14ac:dyDescent="0.2">
      <c r="A8" s="1" t="s">
        <v>1438</v>
      </c>
      <c r="B8" s="29">
        <v>0.1</v>
      </c>
    </row>
    <row r="9" spans="1:2" x14ac:dyDescent="0.2">
      <c r="A9" s="28" t="s">
        <v>1661</v>
      </c>
      <c r="B9" s="29">
        <v>1</v>
      </c>
    </row>
    <row r="10" spans="1:2" x14ac:dyDescent="0.2">
      <c r="A10" s="1" t="s">
        <v>1708</v>
      </c>
      <c r="B10" s="29">
        <v>0.75</v>
      </c>
    </row>
    <row r="11" spans="1:2" x14ac:dyDescent="0.2">
      <c r="A11" s="1" t="s">
        <v>1687</v>
      </c>
      <c r="B11" s="29">
        <v>0.3</v>
      </c>
    </row>
    <row r="12" spans="1:2" x14ac:dyDescent="0.2">
      <c r="A12" s="1" t="s">
        <v>1720</v>
      </c>
      <c r="B12" s="29">
        <v>0.1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  <pageSetUpPr fitToPage="1"/>
  </sheetPr>
  <dimension ref="A1:T91"/>
  <sheetViews>
    <sheetView zoomScaleNormal="100" workbookViewId="0"/>
  </sheetViews>
  <sheetFormatPr baseColWidth="10" defaultColWidth="11.42578125" defaultRowHeight="12.75" x14ac:dyDescent="0.2"/>
  <cols>
    <col min="1" max="1" width="9.7109375" style="1" bestFit="1" customWidth="1"/>
    <col min="2" max="2" width="2.85546875" style="24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24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.42578125" style="1" bestFit="1" customWidth="1"/>
    <col min="12" max="12" width="2.85546875" style="24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4.42578125" style="1" bestFit="1" customWidth="1"/>
    <col min="17" max="17" width="2.85546875" style="24" customWidth="1"/>
    <col min="18" max="18" width="3" style="1" customWidth="1"/>
    <col min="19" max="19" width="20.42578125" style="1" bestFit="1" customWidth="1"/>
    <col min="20" max="20" width="4.42578125" style="1" bestFit="1" customWidth="1"/>
    <col min="21" max="16384" width="11.42578125" style="1"/>
  </cols>
  <sheetData>
    <row r="1" spans="1:20" s="47" customFormat="1" ht="15.75" x14ac:dyDescent="0.25">
      <c r="A1" s="47" t="s">
        <v>1153</v>
      </c>
      <c r="B1" s="74"/>
      <c r="E1" s="48"/>
      <c r="F1" s="49"/>
      <c r="G1" s="74" t="s">
        <v>1155</v>
      </c>
      <c r="I1" s="69">
        <v>43283</v>
      </c>
      <c r="L1" s="74" t="s">
        <v>1156</v>
      </c>
      <c r="N1" s="50">
        <f>A73</f>
        <v>43289</v>
      </c>
      <c r="P1" s="47" t="s">
        <v>1154</v>
      </c>
      <c r="Q1" s="74"/>
      <c r="S1" s="130"/>
      <c r="T1" s="130"/>
    </row>
    <row r="3" spans="1:20" x14ac:dyDescent="0.2">
      <c r="B3" s="132" t="s">
        <v>1</v>
      </c>
      <c r="C3" s="133"/>
      <c r="D3" s="133"/>
      <c r="E3" s="133"/>
      <c r="F3" s="134"/>
      <c r="G3" s="132" t="s">
        <v>986</v>
      </c>
      <c r="H3" s="133"/>
      <c r="I3" s="133"/>
      <c r="J3" s="133"/>
      <c r="K3" s="134"/>
      <c r="L3" s="132" t="s">
        <v>987</v>
      </c>
      <c r="M3" s="133"/>
      <c r="N3" s="133"/>
      <c r="O3" s="133"/>
      <c r="P3" s="134"/>
      <c r="Q3" s="132" t="s">
        <v>988</v>
      </c>
      <c r="R3" s="133"/>
      <c r="S3" s="133"/>
      <c r="T3" s="134"/>
    </row>
    <row r="4" spans="1:20" ht="31.5" x14ac:dyDescent="0.2">
      <c r="B4" s="75" t="s">
        <v>2</v>
      </c>
      <c r="C4" s="51" t="s">
        <v>3</v>
      </c>
      <c r="D4" s="52"/>
      <c r="E4" s="53" t="s">
        <v>4</v>
      </c>
      <c r="F4" s="54" t="s">
        <v>5</v>
      </c>
      <c r="G4" s="75" t="s">
        <v>2</v>
      </c>
      <c r="H4" s="51" t="s">
        <v>3</v>
      </c>
      <c r="I4" s="52"/>
      <c r="J4" s="53" t="s">
        <v>4</v>
      </c>
      <c r="K4" s="54" t="s">
        <v>5</v>
      </c>
      <c r="L4" s="75" t="s">
        <v>2</v>
      </c>
      <c r="M4" s="51" t="s">
        <v>3</v>
      </c>
      <c r="N4" s="52"/>
      <c r="O4" s="53" t="s">
        <v>4</v>
      </c>
      <c r="P4" s="54" t="s">
        <v>5</v>
      </c>
      <c r="Q4" s="75" t="s">
        <v>2</v>
      </c>
      <c r="R4" s="51" t="s">
        <v>3</v>
      </c>
      <c r="S4" s="52"/>
      <c r="T4" s="54" t="s">
        <v>5</v>
      </c>
    </row>
    <row r="5" spans="1:20" x14ac:dyDescent="0.2">
      <c r="B5" s="76"/>
      <c r="C5" s="55"/>
      <c r="D5" s="55" t="s">
        <v>1007</v>
      </c>
      <c r="E5" s="70">
        <f>VLOOKUP(D5,'Vpf Art Genre Subs Tipi di suss'!$A:$B,2,FALSE)</f>
        <v>1</v>
      </c>
      <c r="F5" s="85"/>
      <c r="G5" s="76"/>
      <c r="H5" s="55"/>
      <c r="I5" s="55" t="s">
        <v>1007</v>
      </c>
      <c r="J5" s="70">
        <f>VLOOKUP(I5,'Vpf Art Genre Subs Tipi di suss'!$A:$B,2,FALSE)</f>
        <v>1</v>
      </c>
      <c r="K5" s="56"/>
      <c r="L5" s="76"/>
      <c r="M5" s="55"/>
      <c r="N5" s="55" t="s">
        <v>1007</v>
      </c>
      <c r="O5" s="70">
        <f>VLOOKUP(N5,'Vpf Art Genre Subs Tipi di suss'!$A:$B,2,FALSE)</f>
        <v>1</v>
      </c>
      <c r="P5" s="56"/>
      <c r="Q5" s="76"/>
      <c r="R5" s="55"/>
      <c r="S5" s="55" t="s">
        <v>1048</v>
      </c>
      <c r="T5" s="56"/>
    </row>
    <row r="6" spans="1:20" x14ac:dyDescent="0.2">
      <c r="A6" s="1" t="s">
        <v>0</v>
      </c>
      <c r="B6" s="77"/>
      <c r="C6" s="52"/>
      <c r="D6" s="52"/>
      <c r="E6" s="57"/>
      <c r="F6" s="86"/>
      <c r="G6" s="77"/>
      <c r="H6" s="52"/>
      <c r="I6" s="52" t="s">
        <v>1136</v>
      </c>
      <c r="J6" s="58">
        <v>2.33</v>
      </c>
      <c r="K6" s="86">
        <v>923</v>
      </c>
      <c r="L6" s="77"/>
      <c r="M6" s="52"/>
      <c r="N6" s="52" t="s">
        <v>1004</v>
      </c>
      <c r="O6" s="57">
        <v>0.05</v>
      </c>
      <c r="P6" s="86">
        <v>205</v>
      </c>
      <c r="Q6" s="77"/>
      <c r="R6" s="52"/>
      <c r="S6" s="52" t="s">
        <v>1221</v>
      </c>
      <c r="T6" s="86">
        <v>923</v>
      </c>
    </row>
    <row r="7" spans="1:20" x14ac:dyDescent="0.2">
      <c r="A7" s="34">
        <f>I1</f>
        <v>43283</v>
      </c>
      <c r="B7" s="77"/>
      <c r="C7" s="52"/>
      <c r="D7" s="52"/>
      <c r="E7" s="57"/>
      <c r="F7" s="86"/>
      <c r="G7" s="77"/>
      <c r="H7" s="52"/>
      <c r="I7" s="52"/>
      <c r="J7" s="58"/>
      <c r="K7" s="86"/>
      <c r="L7" s="77"/>
      <c r="M7" s="52"/>
      <c r="N7" s="52" t="s">
        <v>1304</v>
      </c>
      <c r="O7" s="57">
        <v>0.27</v>
      </c>
      <c r="P7" s="86">
        <v>617</v>
      </c>
      <c r="Q7" s="77"/>
      <c r="R7" s="52"/>
      <c r="S7" s="52"/>
      <c r="T7" s="86"/>
    </row>
    <row r="8" spans="1:20" x14ac:dyDescent="0.2">
      <c r="B8" s="77"/>
      <c r="C8" s="52"/>
      <c r="D8" s="52"/>
      <c r="E8" s="57"/>
      <c r="F8" s="86"/>
      <c r="G8" s="77"/>
      <c r="H8" s="52"/>
      <c r="I8" s="52" t="s">
        <v>1001</v>
      </c>
      <c r="J8" s="58">
        <v>0.39</v>
      </c>
      <c r="K8" s="86"/>
      <c r="L8" s="77"/>
      <c r="M8" s="52"/>
      <c r="N8" s="52" t="s">
        <v>1253</v>
      </c>
      <c r="O8" s="57">
        <v>0.65</v>
      </c>
      <c r="P8" s="86">
        <v>311</v>
      </c>
      <c r="Q8" s="77"/>
      <c r="R8" s="52"/>
      <c r="S8" s="52"/>
      <c r="T8" s="86"/>
    </row>
    <row r="9" spans="1:20" x14ac:dyDescent="0.2">
      <c r="B9" s="77"/>
      <c r="C9" s="52"/>
      <c r="D9" s="52"/>
      <c r="E9" s="57"/>
      <c r="F9" s="86"/>
      <c r="G9" s="77"/>
      <c r="H9" s="52"/>
      <c r="I9" s="52"/>
      <c r="J9" s="58"/>
      <c r="K9" s="86"/>
      <c r="L9" s="77"/>
      <c r="M9" s="52"/>
      <c r="N9" s="52" t="s">
        <v>1254</v>
      </c>
      <c r="O9" s="57">
        <v>0.46</v>
      </c>
      <c r="P9" s="86"/>
      <c r="Q9" s="77"/>
      <c r="R9" s="52"/>
      <c r="S9" s="52"/>
      <c r="T9" s="86"/>
    </row>
    <row r="10" spans="1:20" x14ac:dyDescent="0.2">
      <c r="A10" s="19">
        <f>SUM(O6:O15)*O5+SUM(J6:J15)*J5+SUM(E6:E15)*E5</f>
        <v>6.65</v>
      </c>
      <c r="B10" s="77"/>
      <c r="C10" s="52"/>
      <c r="D10" s="52"/>
      <c r="E10" s="57"/>
      <c r="F10" s="86"/>
      <c r="G10" s="77"/>
      <c r="H10" s="52"/>
      <c r="I10" s="52"/>
      <c r="J10" s="58"/>
      <c r="K10" s="86"/>
      <c r="L10" s="77"/>
      <c r="M10" s="52"/>
      <c r="N10" s="65" t="s">
        <v>1016</v>
      </c>
      <c r="O10" s="57">
        <v>0.05</v>
      </c>
      <c r="P10" s="86"/>
      <c r="Q10" s="76"/>
      <c r="R10" s="55"/>
      <c r="S10" s="55" t="s">
        <v>1049</v>
      </c>
      <c r="T10" s="89"/>
    </row>
    <row r="11" spans="1:20" x14ac:dyDescent="0.2">
      <c r="B11" s="77"/>
      <c r="C11" s="52"/>
      <c r="D11" s="52"/>
      <c r="E11" s="57"/>
      <c r="F11" s="86"/>
      <c r="G11" s="77"/>
      <c r="H11" s="52"/>
      <c r="I11" s="52"/>
      <c r="J11" s="58"/>
      <c r="K11" s="86"/>
      <c r="L11" s="77"/>
      <c r="M11" s="52"/>
      <c r="N11" s="52"/>
      <c r="O11" s="57"/>
      <c r="P11" s="86"/>
      <c r="Q11" s="77"/>
      <c r="R11" s="52"/>
      <c r="S11" s="52" t="s">
        <v>1304</v>
      </c>
      <c r="T11" s="86">
        <v>617</v>
      </c>
    </row>
    <row r="12" spans="1:20" x14ac:dyDescent="0.2">
      <c r="B12" s="77"/>
      <c r="C12" s="52"/>
      <c r="D12" s="52"/>
      <c r="E12" s="57"/>
      <c r="F12" s="86"/>
      <c r="G12" s="77"/>
      <c r="H12" s="52"/>
      <c r="I12" s="52"/>
      <c r="J12" s="58"/>
      <c r="K12" s="86"/>
      <c r="L12" s="77"/>
      <c r="M12" s="52"/>
      <c r="N12" s="52"/>
      <c r="O12" s="57"/>
      <c r="P12" s="86"/>
      <c r="Q12" s="77"/>
      <c r="R12" s="52"/>
      <c r="S12" s="52" t="s">
        <v>240</v>
      </c>
      <c r="T12" s="86">
        <v>308</v>
      </c>
    </row>
    <row r="13" spans="1:20" x14ac:dyDescent="0.2">
      <c r="B13" s="77"/>
      <c r="C13" s="52"/>
      <c r="D13" s="52"/>
      <c r="E13" s="57"/>
      <c r="F13" s="86"/>
      <c r="G13" s="77"/>
      <c r="H13" s="52"/>
      <c r="I13" s="52" t="s">
        <v>1233</v>
      </c>
      <c r="J13" s="58">
        <v>0.9</v>
      </c>
      <c r="K13" s="86"/>
      <c r="L13" s="77"/>
      <c r="M13" s="52"/>
      <c r="N13" s="52" t="s">
        <v>1044</v>
      </c>
      <c r="O13" s="57">
        <v>0.05</v>
      </c>
      <c r="P13" s="86">
        <v>103</v>
      </c>
      <c r="Q13" s="77"/>
      <c r="R13" s="52"/>
      <c r="S13" s="52"/>
      <c r="T13" s="86"/>
    </row>
    <row r="14" spans="1:20" x14ac:dyDescent="0.2">
      <c r="A14" s="20" t="s">
        <v>991</v>
      </c>
      <c r="B14" s="78"/>
      <c r="C14" s="59"/>
      <c r="D14" s="59"/>
      <c r="E14" s="60"/>
      <c r="F14" s="87"/>
      <c r="G14" s="78"/>
      <c r="H14" s="59"/>
      <c r="I14" s="59" t="s">
        <v>1002</v>
      </c>
      <c r="J14" s="61">
        <v>0.35</v>
      </c>
      <c r="K14" s="87"/>
      <c r="L14" s="78"/>
      <c r="M14" s="59"/>
      <c r="N14" s="59" t="s">
        <v>1005</v>
      </c>
      <c r="O14" s="60">
        <v>0.15</v>
      </c>
      <c r="P14" s="87"/>
      <c r="Q14" s="78"/>
      <c r="R14" s="59"/>
      <c r="S14" s="59"/>
      <c r="T14" s="87"/>
    </row>
    <row r="15" spans="1:20" x14ac:dyDescent="0.2">
      <c r="A15" s="20"/>
      <c r="B15" s="79"/>
      <c r="C15" s="62"/>
      <c r="D15" s="62"/>
      <c r="E15" s="63"/>
      <c r="F15" s="88"/>
      <c r="G15" s="79"/>
      <c r="H15" s="62"/>
      <c r="I15" s="62" t="s">
        <v>1252</v>
      </c>
      <c r="J15" s="64">
        <v>0.5</v>
      </c>
      <c r="K15" s="88"/>
      <c r="L15" s="79"/>
      <c r="M15" s="62"/>
      <c r="N15" s="62" t="s">
        <v>1003</v>
      </c>
      <c r="O15" s="94">
        <v>0.5</v>
      </c>
      <c r="P15" s="88"/>
      <c r="Q15" s="79"/>
      <c r="R15" s="62"/>
      <c r="S15" s="62"/>
      <c r="T15" s="88"/>
    </row>
    <row r="16" spans="1:20" x14ac:dyDescent="0.2">
      <c r="B16" s="76"/>
      <c r="C16" s="55"/>
      <c r="D16" s="55" t="s">
        <v>1007</v>
      </c>
      <c r="E16" s="70">
        <f>VLOOKUP(D16,'Vpf Art Genre Subs Tipi di suss'!$A:$B,2,FALSE)</f>
        <v>1</v>
      </c>
      <c r="F16" s="89"/>
      <c r="G16" s="76"/>
      <c r="H16" s="55"/>
      <c r="I16" s="55" t="s">
        <v>1007</v>
      </c>
      <c r="J16" s="70">
        <f>VLOOKUP(I16,'Vpf Art Genre Subs Tipi di suss'!$A:$B,2,FALSE)</f>
        <v>1</v>
      </c>
      <c r="K16" s="89"/>
      <c r="L16" s="76"/>
      <c r="M16" s="55"/>
      <c r="N16" s="55" t="s">
        <v>1007</v>
      </c>
      <c r="O16" s="70">
        <f>VLOOKUP(N16,'Vpf Art Genre Subs Tipi di suss'!$A:$B,2,FALSE)</f>
        <v>1</v>
      </c>
      <c r="P16" s="89"/>
      <c r="Q16" s="76"/>
      <c r="R16" s="55"/>
      <c r="S16" s="55" t="s">
        <v>1048</v>
      </c>
      <c r="T16" s="89"/>
    </row>
    <row r="17" spans="1:20" x14ac:dyDescent="0.2">
      <c r="A17" s="1" t="s">
        <v>992</v>
      </c>
      <c r="B17" s="77"/>
      <c r="C17" s="52"/>
      <c r="D17" s="52" t="s">
        <v>1847</v>
      </c>
      <c r="E17" s="58">
        <v>0.2</v>
      </c>
      <c r="F17" s="90">
        <v>101</v>
      </c>
      <c r="G17" s="81"/>
      <c r="H17" s="65"/>
      <c r="I17" s="65" t="s">
        <v>1432</v>
      </c>
      <c r="J17" s="58">
        <v>0.49</v>
      </c>
      <c r="K17" s="90">
        <v>217</v>
      </c>
      <c r="L17" s="81"/>
      <c r="M17" s="65"/>
      <c r="N17" s="65" t="s">
        <v>1258</v>
      </c>
      <c r="O17" s="58">
        <v>0.15</v>
      </c>
      <c r="P17" s="86">
        <v>222</v>
      </c>
      <c r="Q17" s="77"/>
      <c r="R17" s="52"/>
      <c r="S17" s="52" t="s">
        <v>1290</v>
      </c>
      <c r="T17" s="86"/>
    </row>
    <row r="18" spans="1:20" x14ac:dyDescent="0.2">
      <c r="A18" s="34">
        <f>A7+1</f>
        <v>43284</v>
      </c>
      <c r="B18" s="77"/>
      <c r="C18" s="52"/>
      <c r="D18" s="52" t="s">
        <v>1848</v>
      </c>
      <c r="E18" s="58">
        <v>0.2</v>
      </c>
      <c r="F18" s="90">
        <v>102</v>
      </c>
      <c r="G18" s="81" t="s">
        <v>1008</v>
      </c>
      <c r="H18" s="65"/>
      <c r="I18" s="65" t="s">
        <v>1010</v>
      </c>
      <c r="J18" s="58">
        <v>1.71</v>
      </c>
      <c r="K18" s="90">
        <v>403</v>
      </c>
      <c r="L18" s="81"/>
      <c r="M18" s="65"/>
      <c r="N18" s="65" t="s">
        <v>745</v>
      </c>
      <c r="O18" s="58">
        <v>2.0299999999999998</v>
      </c>
      <c r="P18" s="86">
        <v>903</v>
      </c>
      <c r="Q18" s="77"/>
      <c r="R18" s="52"/>
      <c r="S18" s="52" t="s">
        <v>1175</v>
      </c>
      <c r="T18" s="86">
        <v>912</v>
      </c>
    </row>
    <row r="19" spans="1:20" x14ac:dyDescent="0.2">
      <c r="B19" s="77"/>
      <c r="C19" s="52"/>
      <c r="D19" s="52" t="s">
        <v>6</v>
      </c>
      <c r="E19" s="58">
        <v>0.39</v>
      </c>
      <c r="F19" s="90"/>
      <c r="G19" s="81"/>
      <c r="H19" s="65"/>
      <c r="I19" s="65" t="s">
        <v>594</v>
      </c>
      <c r="J19" s="58">
        <v>1.1100000000000001</v>
      </c>
      <c r="K19" s="90">
        <v>608</v>
      </c>
      <c r="L19" s="81"/>
      <c r="M19" s="65"/>
      <c r="N19" s="65" t="s">
        <v>1254</v>
      </c>
      <c r="O19" s="58">
        <v>0.46</v>
      </c>
      <c r="P19" s="86"/>
      <c r="Q19" s="77"/>
      <c r="R19" s="52"/>
      <c r="S19" s="52"/>
      <c r="T19" s="86"/>
    </row>
    <row r="20" spans="1:20" x14ac:dyDescent="0.2">
      <c r="B20" s="77"/>
      <c r="C20" s="52"/>
      <c r="D20" s="52" t="s">
        <v>7</v>
      </c>
      <c r="E20" s="58">
        <v>0.44</v>
      </c>
      <c r="F20" s="90"/>
      <c r="G20" s="81"/>
      <c r="H20" s="65"/>
      <c r="I20" s="65"/>
      <c r="J20" s="58"/>
      <c r="K20" s="90"/>
      <c r="L20" s="81"/>
      <c r="M20" s="65"/>
      <c r="N20" s="65" t="s">
        <v>1854</v>
      </c>
      <c r="O20" s="58">
        <v>0.05</v>
      </c>
      <c r="P20" s="86"/>
      <c r="Q20" s="77"/>
      <c r="R20" s="52"/>
      <c r="S20" s="52"/>
      <c r="T20" s="86"/>
    </row>
    <row r="21" spans="1:20" x14ac:dyDescent="0.2">
      <c r="A21" s="19">
        <f>SUM(O17:O26)*O16+SUM(J17:J26)*J16+SUM(E17:E26)*E16</f>
        <v>11.639999999999999</v>
      </c>
      <c r="B21" s="77"/>
      <c r="C21" s="52"/>
      <c r="D21" s="52" t="s">
        <v>1866</v>
      </c>
      <c r="E21" s="58">
        <v>0.17</v>
      </c>
      <c r="F21" s="90"/>
      <c r="G21" s="81"/>
      <c r="H21" s="65"/>
      <c r="I21" s="65"/>
      <c r="J21" s="58"/>
      <c r="K21" s="90"/>
      <c r="L21" s="81"/>
      <c r="M21" s="65"/>
      <c r="N21" s="65" t="s">
        <v>1039</v>
      </c>
      <c r="O21" s="58">
        <v>0.3</v>
      </c>
      <c r="P21" s="86">
        <v>812</v>
      </c>
      <c r="Q21" s="76"/>
      <c r="R21" s="55"/>
      <c r="S21" s="55" t="s">
        <v>1049</v>
      </c>
      <c r="T21" s="89"/>
    </row>
    <row r="22" spans="1:20" x14ac:dyDescent="0.2">
      <c r="B22" s="77"/>
      <c r="C22" s="52"/>
      <c r="D22" s="52" t="s">
        <v>8</v>
      </c>
      <c r="E22" s="58">
        <v>0.14000000000000001</v>
      </c>
      <c r="F22" s="90"/>
      <c r="G22" s="81"/>
      <c r="H22" s="65"/>
      <c r="I22" s="65" t="s">
        <v>1251</v>
      </c>
      <c r="J22" s="58">
        <v>0.51</v>
      </c>
      <c r="K22" s="90">
        <v>1007</v>
      </c>
      <c r="L22" s="81"/>
      <c r="M22" s="65"/>
      <c r="N22" s="65"/>
      <c r="O22" s="58"/>
      <c r="P22" s="86"/>
      <c r="Q22" s="77"/>
      <c r="R22" s="52"/>
      <c r="S22" s="52" t="s">
        <v>555</v>
      </c>
      <c r="T22" s="86">
        <v>903</v>
      </c>
    </row>
    <row r="23" spans="1:20" x14ac:dyDescent="0.2">
      <c r="B23" s="77"/>
      <c r="C23" s="52"/>
      <c r="D23" s="52"/>
      <c r="E23" s="58"/>
      <c r="F23" s="90"/>
      <c r="G23" s="81"/>
      <c r="H23" s="65"/>
      <c r="I23" s="65"/>
      <c r="J23" s="58"/>
      <c r="K23" s="90"/>
      <c r="L23" s="81"/>
      <c r="M23" s="65"/>
      <c r="N23" s="65"/>
      <c r="O23" s="58"/>
      <c r="P23" s="86"/>
      <c r="Q23" s="77"/>
      <c r="R23" s="52"/>
      <c r="S23" s="52"/>
      <c r="T23" s="86"/>
    </row>
    <row r="24" spans="1:20" x14ac:dyDescent="0.2">
      <c r="B24" s="77"/>
      <c r="C24" s="52"/>
      <c r="D24" s="52" t="s">
        <v>9</v>
      </c>
      <c r="E24" s="58">
        <v>0.54</v>
      </c>
      <c r="F24" s="90"/>
      <c r="G24" s="81"/>
      <c r="H24" s="65"/>
      <c r="I24" s="65" t="s">
        <v>1849</v>
      </c>
      <c r="J24" s="58">
        <v>0.1</v>
      </c>
      <c r="K24" s="90">
        <v>100</v>
      </c>
      <c r="L24" s="81"/>
      <c r="M24" s="65"/>
      <c r="N24" s="65" t="s">
        <v>1849</v>
      </c>
      <c r="O24" s="58">
        <v>0.1</v>
      </c>
      <c r="P24" s="90">
        <v>100</v>
      </c>
      <c r="Q24" s="77"/>
      <c r="R24" s="52"/>
      <c r="S24" s="52"/>
      <c r="T24" s="86"/>
    </row>
    <row r="25" spans="1:20" x14ac:dyDescent="0.2">
      <c r="A25" s="20" t="s">
        <v>991</v>
      </c>
      <c r="B25" s="78"/>
      <c r="C25" s="59"/>
      <c r="D25" s="59"/>
      <c r="E25" s="61"/>
      <c r="F25" s="91"/>
      <c r="G25" s="82"/>
      <c r="H25" s="66"/>
      <c r="I25" s="66" t="s">
        <v>1861</v>
      </c>
      <c r="J25" s="61">
        <v>0.6</v>
      </c>
      <c r="K25" s="91"/>
      <c r="L25" s="82"/>
      <c r="M25" s="66"/>
      <c r="N25" s="66" t="s">
        <v>1014</v>
      </c>
      <c r="O25" s="61">
        <v>0.55000000000000004</v>
      </c>
      <c r="P25" s="87"/>
      <c r="Q25" s="78"/>
      <c r="R25" s="59"/>
      <c r="S25" s="59"/>
      <c r="T25" s="87"/>
    </row>
    <row r="26" spans="1:20" x14ac:dyDescent="0.2">
      <c r="A26" s="20"/>
      <c r="B26" s="79"/>
      <c r="C26" s="62"/>
      <c r="D26" s="62"/>
      <c r="E26" s="64"/>
      <c r="F26" s="92"/>
      <c r="G26" s="83"/>
      <c r="H26" s="67"/>
      <c r="I26" s="67" t="s">
        <v>1255</v>
      </c>
      <c r="J26" s="64">
        <v>0.6</v>
      </c>
      <c r="K26" s="92"/>
      <c r="L26" s="83"/>
      <c r="M26" s="67"/>
      <c r="N26" s="67" t="s">
        <v>1006</v>
      </c>
      <c r="O26" s="64">
        <v>0.8</v>
      </c>
      <c r="P26" s="88"/>
      <c r="Q26" s="79"/>
      <c r="R26" s="62"/>
      <c r="S26" s="62"/>
      <c r="T26" s="88"/>
    </row>
    <row r="27" spans="1:20" x14ac:dyDescent="0.2">
      <c r="B27" s="76"/>
      <c r="C27" s="55"/>
      <c r="D27" s="55" t="s">
        <v>1007</v>
      </c>
      <c r="E27" s="70">
        <f>VLOOKUP(D27,'Vpf Art Genre Subs Tipi di suss'!$A:$B,2,FALSE)</f>
        <v>1</v>
      </c>
      <c r="F27" s="89"/>
      <c r="G27" s="76"/>
      <c r="H27" s="55"/>
      <c r="I27" s="55" t="s">
        <v>1007</v>
      </c>
      <c r="J27" s="70">
        <f>VLOOKUP(I27,'Vpf Art Genre Subs Tipi di suss'!$A:$B,2,FALSE)</f>
        <v>1</v>
      </c>
      <c r="K27" s="89"/>
      <c r="L27" s="84"/>
      <c r="M27" s="68"/>
      <c r="N27" s="68" t="s">
        <v>989</v>
      </c>
      <c r="O27" s="71">
        <f>VLOOKUP(N27,'Vpf Art Genre Subs Tipi di suss'!$A:$B,2,FALSE)</f>
        <v>0.3</v>
      </c>
      <c r="P27" s="93"/>
      <c r="Q27" s="76"/>
      <c r="R27" s="55"/>
      <c r="S27" s="55" t="s">
        <v>1048</v>
      </c>
      <c r="T27" s="89"/>
    </row>
    <row r="28" spans="1:20" x14ac:dyDescent="0.2">
      <c r="A28" s="1" t="s">
        <v>993</v>
      </c>
      <c r="B28" s="77"/>
      <c r="C28" s="52"/>
      <c r="D28" s="52" t="s">
        <v>1847</v>
      </c>
      <c r="E28" s="58">
        <v>0.2</v>
      </c>
      <c r="F28" s="90">
        <v>101</v>
      </c>
      <c r="G28" s="81"/>
      <c r="H28" s="65"/>
      <c r="I28" s="65" t="s">
        <v>1015</v>
      </c>
      <c r="J28" s="58">
        <v>0.05</v>
      </c>
      <c r="K28" s="90">
        <v>205</v>
      </c>
      <c r="L28" s="81"/>
      <c r="M28" s="65"/>
      <c r="N28" s="65" t="s">
        <v>1245</v>
      </c>
      <c r="O28" s="58">
        <v>0.2</v>
      </c>
      <c r="P28" s="86">
        <v>219</v>
      </c>
      <c r="Q28" s="77"/>
      <c r="R28" s="52"/>
      <c r="S28" s="52" t="s">
        <v>1291</v>
      </c>
      <c r="T28" s="86">
        <v>427</v>
      </c>
    </row>
    <row r="29" spans="1:20" x14ac:dyDescent="0.2">
      <c r="A29" s="34">
        <f>A18+1</f>
        <v>43285</v>
      </c>
      <c r="B29" s="77"/>
      <c r="C29" s="52"/>
      <c r="D29" s="52" t="s">
        <v>1848</v>
      </c>
      <c r="E29" s="58">
        <v>0.2</v>
      </c>
      <c r="F29" s="90">
        <v>102</v>
      </c>
      <c r="G29" s="81" t="s">
        <v>1008</v>
      </c>
      <c r="H29" s="65"/>
      <c r="I29" s="65" t="s">
        <v>1256</v>
      </c>
      <c r="J29" s="58">
        <v>2.52</v>
      </c>
      <c r="K29" s="90">
        <v>427</v>
      </c>
      <c r="L29" s="81"/>
      <c r="M29" s="65"/>
      <c r="N29" s="65" t="s">
        <v>1234</v>
      </c>
      <c r="O29" s="58">
        <v>0.27</v>
      </c>
      <c r="P29" s="86">
        <v>617</v>
      </c>
      <c r="Q29" s="77"/>
      <c r="R29" s="52"/>
      <c r="S29" s="52"/>
      <c r="T29" s="86"/>
    </row>
    <row r="30" spans="1:20" x14ac:dyDescent="0.2">
      <c r="B30" s="77"/>
      <c r="C30" s="52"/>
      <c r="D30" s="52" t="s">
        <v>6</v>
      </c>
      <c r="E30" s="58">
        <v>0.39</v>
      </c>
      <c r="F30" s="90"/>
      <c r="G30" s="81"/>
      <c r="H30" s="65"/>
      <c r="I30" s="65" t="s">
        <v>1257</v>
      </c>
      <c r="J30" s="58">
        <v>0.53</v>
      </c>
      <c r="K30" s="90">
        <v>606</v>
      </c>
      <c r="L30" s="81"/>
      <c r="M30" s="65"/>
      <c r="N30" s="65" t="s">
        <v>1239</v>
      </c>
      <c r="O30" s="58">
        <v>2.08</v>
      </c>
      <c r="P30" s="86">
        <v>906</v>
      </c>
      <c r="Q30" s="77"/>
      <c r="R30" s="52"/>
      <c r="S30" s="97"/>
      <c r="T30" s="86"/>
    </row>
    <row r="31" spans="1:20" x14ac:dyDescent="0.2">
      <c r="B31" s="77"/>
      <c r="C31" s="52"/>
      <c r="D31" s="52" t="s">
        <v>7</v>
      </c>
      <c r="E31" s="58">
        <v>0.44</v>
      </c>
      <c r="F31" s="90"/>
      <c r="G31" s="81"/>
      <c r="H31" s="65"/>
      <c r="I31" s="65" t="s">
        <v>657</v>
      </c>
      <c r="J31" s="58">
        <v>0.5</v>
      </c>
      <c r="K31" s="90">
        <v>704</v>
      </c>
      <c r="L31" s="81"/>
      <c r="M31" s="65"/>
      <c r="N31" s="65"/>
      <c r="O31" s="58"/>
      <c r="P31" s="86"/>
      <c r="Q31" s="77"/>
      <c r="R31" s="52"/>
      <c r="S31" s="52"/>
      <c r="T31" s="86"/>
    </row>
    <row r="32" spans="1:20" x14ac:dyDescent="0.2">
      <c r="A32" s="19">
        <f>SUM(O28:O37)*O27+SUM(J28:J37)*J27+SUM(E28:E37)*E27</f>
        <v>8.0579999999999998</v>
      </c>
      <c r="B32" s="77"/>
      <c r="C32" s="52"/>
      <c r="D32" s="52" t="s">
        <v>1866</v>
      </c>
      <c r="E32" s="58">
        <v>0.17</v>
      </c>
      <c r="F32" s="90"/>
      <c r="G32" s="81"/>
      <c r="H32" s="65"/>
      <c r="I32" s="65"/>
      <c r="J32" s="58"/>
      <c r="K32" s="90"/>
      <c r="L32" s="81"/>
      <c r="M32" s="65"/>
      <c r="N32" s="65" t="s">
        <v>1254</v>
      </c>
      <c r="O32" s="58">
        <v>0.46</v>
      </c>
      <c r="P32" s="86"/>
      <c r="Q32" s="76"/>
      <c r="R32" s="55"/>
      <c r="S32" s="55" t="s">
        <v>1049</v>
      </c>
      <c r="T32" s="89"/>
    </row>
    <row r="33" spans="1:20" x14ac:dyDescent="0.2">
      <c r="B33" s="77"/>
      <c r="C33" s="52"/>
      <c r="D33" s="52" t="s">
        <v>8</v>
      </c>
      <c r="E33" s="58">
        <v>0.14000000000000001</v>
      </c>
      <c r="F33" s="90"/>
      <c r="G33" s="81"/>
      <c r="H33" s="65"/>
      <c r="I33" s="65"/>
      <c r="J33" s="58"/>
      <c r="K33" s="90"/>
      <c r="L33" s="81"/>
      <c r="M33" s="65"/>
      <c r="N33" s="65" t="s">
        <v>1016</v>
      </c>
      <c r="O33" s="58">
        <v>0.05</v>
      </c>
      <c r="P33" s="86"/>
      <c r="Q33" s="77"/>
      <c r="R33" s="52"/>
      <c r="S33" s="52" t="s">
        <v>1234</v>
      </c>
      <c r="T33" s="86">
        <v>617</v>
      </c>
    </row>
    <row r="34" spans="1:20" x14ac:dyDescent="0.2">
      <c r="B34" s="77"/>
      <c r="C34" s="52"/>
      <c r="D34" s="52"/>
      <c r="E34" s="58"/>
      <c r="F34" s="90"/>
      <c r="G34" s="81"/>
      <c r="H34" s="65"/>
      <c r="I34" s="65"/>
      <c r="J34" s="58"/>
      <c r="K34" s="90"/>
      <c r="L34" s="81"/>
      <c r="M34" s="65"/>
      <c r="N34" s="65"/>
      <c r="O34" s="58"/>
      <c r="P34" s="86"/>
      <c r="Q34" s="77"/>
      <c r="R34" s="52"/>
      <c r="S34" s="52" t="s">
        <v>1242</v>
      </c>
      <c r="T34" s="86"/>
    </row>
    <row r="35" spans="1:20" x14ac:dyDescent="0.2">
      <c r="B35" s="77"/>
      <c r="C35" s="52"/>
      <c r="D35" s="52" t="s">
        <v>1017</v>
      </c>
      <c r="E35" s="58">
        <v>0.6</v>
      </c>
      <c r="F35" s="90"/>
      <c r="G35" s="81"/>
      <c r="H35" s="65"/>
      <c r="I35" s="65" t="s">
        <v>1851</v>
      </c>
      <c r="J35" s="58">
        <v>0.1</v>
      </c>
      <c r="K35" s="90">
        <v>100</v>
      </c>
      <c r="L35" s="81"/>
      <c r="M35" s="65"/>
      <c r="N35" s="65" t="s">
        <v>1851</v>
      </c>
      <c r="O35" s="58">
        <v>0.1</v>
      </c>
      <c r="P35" s="90">
        <v>100</v>
      </c>
      <c r="Q35" s="77"/>
      <c r="R35" s="52"/>
      <c r="S35" s="52"/>
      <c r="T35" s="86"/>
    </row>
    <row r="36" spans="1:20" x14ac:dyDescent="0.2">
      <c r="A36" s="20" t="s">
        <v>991</v>
      </c>
      <c r="B36" s="78"/>
      <c r="C36" s="59"/>
      <c r="D36" s="59"/>
      <c r="E36" s="61"/>
      <c r="F36" s="91"/>
      <c r="G36" s="82"/>
      <c r="H36" s="66"/>
      <c r="I36" s="66" t="s">
        <v>1862</v>
      </c>
      <c r="J36" s="61">
        <v>0.2</v>
      </c>
      <c r="K36" s="91"/>
      <c r="L36" s="82"/>
      <c r="M36" s="66"/>
      <c r="N36" s="66" t="s">
        <v>1018</v>
      </c>
      <c r="O36" s="61">
        <v>0.4</v>
      </c>
      <c r="P36" s="87"/>
      <c r="Q36" s="78"/>
      <c r="R36" s="59"/>
      <c r="S36" s="59"/>
      <c r="T36" s="87"/>
    </row>
    <row r="37" spans="1:20" x14ac:dyDescent="0.2">
      <c r="A37" s="20"/>
      <c r="B37" s="79"/>
      <c r="C37" s="62"/>
      <c r="D37" s="62"/>
      <c r="E37" s="64"/>
      <c r="F37" s="92"/>
      <c r="G37" s="83"/>
      <c r="H37" s="67"/>
      <c r="I37" s="67" t="s">
        <v>1006</v>
      </c>
      <c r="J37" s="64">
        <v>0.8</v>
      </c>
      <c r="K37" s="92"/>
      <c r="L37" s="83"/>
      <c r="M37" s="67"/>
      <c r="N37" s="67" t="s">
        <v>1003</v>
      </c>
      <c r="O37" s="64">
        <v>0.5</v>
      </c>
      <c r="P37" s="88"/>
      <c r="Q37" s="79"/>
      <c r="R37" s="62"/>
      <c r="S37" s="62"/>
      <c r="T37" s="88"/>
    </row>
    <row r="38" spans="1:20" x14ac:dyDescent="0.2">
      <c r="B38" s="76"/>
      <c r="C38" s="55"/>
      <c r="D38" s="55" t="s">
        <v>1007</v>
      </c>
      <c r="E38" s="70">
        <f>VLOOKUP(D38,'Vpf Art Genre Subs Tipi di suss'!$A:$B,2,FALSE)</f>
        <v>1</v>
      </c>
      <c r="F38" s="89"/>
      <c r="G38" s="76"/>
      <c r="H38" s="55"/>
      <c r="I38" s="55" t="s">
        <v>1007</v>
      </c>
      <c r="J38" s="70">
        <f>VLOOKUP(I38,'Vpf Art Genre Subs Tipi di suss'!$A:$B,2,FALSE)</f>
        <v>1</v>
      </c>
      <c r="K38" s="89"/>
      <c r="L38" s="76"/>
      <c r="M38" s="55"/>
      <c r="N38" s="55" t="s">
        <v>1007</v>
      </c>
      <c r="O38" s="70">
        <f>VLOOKUP(N38,'Vpf Art Genre Subs Tipi di suss'!$A:$B,2,FALSE)</f>
        <v>1</v>
      </c>
      <c r="P38" s="89"/>
      <c r="Q38" s="76"/>
      <c r="R38" s="55"/>
      <c r="S38" s="55" t="s">
        <v>1048</v>
      </c>
      <c r="T38" s="89"/>
    </row>
    <row r="39" spans="1:20" x14ac:dyDescent="0.2">
      <c r="A39" s="1" t="s">
        <v>994</v>
      </c>
      <c r="B39" s="77"/>
      <c r="C39" s="52"/>
      <c r="D39" s="52" t="s">
        <v>1847</v>
      </c>
      <c r="E39" s="58">
        <v>0.2</v>
      </c>
      <c r="F39" s="90">
        <v>101</v>
      </c>
      <c r="G39" s="81"/>
      <c r="H39" s="65"/>
      <c r="I39" s="65" t="s">
        <v>1019</v>
      </c>
      <c r="J39" s="58">
        <v>0.25</v>
      </c>
      <c r="K39" s="90">
        <v>211</v>
      </c>
      <c r="L39" s="81"/>
      <c r="M39" s="65"/>
      <c r="N39" s="65" t="s">
        <v>1020</v>
      </c>
      <c r="O39" s="58">
        <v>0.05</v>
      </c>
      <c r="P39" s="90">
        <v>205</v>
      </c>
      <c r="Q39" s="77"/>
      <c r="R39" s="52"/>
      <c r="S39" s="52" t="s">
        <v>1050</v>
      </c>
      <c r="T39" s="86">
        <v>2603</v>
      </c>
    </row>
    <row r="40" spans="1:20" x14ac:dyDescent="0.2">
      <c r="A40" s="34">
        <f>A29+1</f>
        <v>43286</v>
      </c>
      <c r="B40" s="77"/>
      <c r="C40" s="52"/>
      <c r="D40" s="52" t="s">
        <v>1848</v>
      </c>
      <c r="E40" s="58">
        <v>0.2</v>
      </c>
      <c r="F40" s="90">
        <v>102</v>
      </c>
      <c r="G40" s="81" t="s">
        <v>1008</v>
      </c>
      <c r="H40" s="65"/>
      <c r="I40" s="65" t="s">
        <v>1259</v>
      </c>
      <c r="J40" s="58">
        <v>2.91</v>
      </c>
      <c r="K40" s="90">
        <v>420</v>
      </c>
      <c r="L40" s="81"/>
      <c r="M40" s="65"/>
      <c r="N40" s="65" t="s">
        <v>1260</v>
      </c>
      <c r="O40" s="58">
        <v>2.61</v>
      </c>
      <c r="P40" s="86">
        <v>919</v>
      </c>
      <c r="Q40" s="77"/>
      <c r="R40" s="52"/>
      <c r="S40" s="52" t="s">
        <v>1051</v>
      </c>
      <c r="T40" s="86"/>
    </row>
    <row r="41" spans="1:20" x14ac:dyDescent="0.2">
      <c r="B41" s="77"/>
      <c r="C41" s="52"/>
      <c r="D41" s="52" t="s">
        <v>6</v>
      </c>
      <c r="E41" s="58">
        <v>0.39</v>
      </c>
      <c r="F41" s="90"/>
      <c r="G41" s="81"/>
      <c r="H41" s="65"/>
      <c r="I41" s="65" t="s">
        <v>1021</v>
      </c>
      <c r="J41" s="58">
        <v>0.73</v>
      </c>
      <c r="K41" s="90">
        <v>603</v>
      </c>
      <c r="L41" s="81"/>
      <c r="M41" s="65"/>
      <c r="N41" s="65"/>
      <c r="O41" s="58"/>
      <c r="P41" s="86"/>
      <c r="Q41" s="77"/>
      <c r="R41" s="52"/>
      <c r="S41" s="52"/>
      <c r="T41" s="86"/>
    </row>
    <row r="42" spans="1:20" x14ac:dyDescent="0.2">
      <c r="B42" s="77"/>
      <c r="C42" s="52"/>
      <c r="D42" s="52" t="s">
        <v>7</v>
      </c>
      <c r="E42" s="58">
        <v>0.44</v>
      </c>
      <c r="F42" s="90"/>
      <c r="G42" s="81"/>
      <c r="H42" s="65"/>
      <c r="I42" s="65" t="s">
        <v>681</v>
      </c>
      <c r="J42" s="58">
        <v>0.73</v>
      </c>
      <c r="K42" s="90">
        <v>704</v>
      </c>
      <c r="L42" s="81"/>
      <c r="M42" s="65"/>
      <c r="N42" s="65"/>
      <c r="O42" s="58"/>
      <c r="P42" s="86"/>
      <c r="Q42" s="77"/>
      <c r="R42" s="52"/>
      <c r="S42" s="52"/>
      <c r="T42" s="86"/>
    </row>
    <row r="43" spans="1:20" x14ac:dyDescent="0.2">
      <c r="A43" s="19">
        <f>SUM(O39:O48)*O38+SUM(J39:J48)*J38+SUM(E39:E48)*E38</f>
        <v>12.23</v>
      </c>
      <c r="B43" s="77"/>
      <c r="C43" s="52"/>
      <c r="D43" s="52" t="s">
        <v>1866</v>
      </c>
      <c r="E43" s="58">
        <v>0.17</v>
      </c>
      <c r="F43" s="90"/>
      <c r="G43" s="81"/>
      <c r="H43" s="65"/>
      <c r="I43" s="65"/>
      <c r="J43" s="58"/>
      <c r="K43" s="90"/>
      <c r="L43" s="81"/>
      <c r="M43" s="65"/>
      <c r="N43" s="65"/>
      <c r="O43" s="58"/>
      <c r="P43" s="86"/>
      <c r="Q43" s="76"/>
      <c r="R43" s="55"/>
      <c r="S43" s="55" t="s">
        <v>1049</v>
      </c>
      <c r="T43" s="89"/>
    </row>
    <row r="44" spans="1:20" x14ac:dyDescent="0.2">
      <c r="B44" s="77"/>
      <c r="C44" s="52"/>
      <c r="D44" s="52" t="s">
        <v>8</v>
      </c>
      <c r="E44" s="58">
        <v>0.14000000000000001</v>
      </c>
      <c r="F44" s="90"/>
      <c r="G44" s="81"/>
      <c r="H44" s="65"/>
      <c r="I44" s="65"/>
      <c r="J44" s="58"/>
      <c r="K44" s="90"/>
      <c r="L44" s="81"/>
      <c r="M44" s="65"/>
      <c r="N44" s="65" t="s">
        <v>1243</v>
      </c>
      <c r="O44" s="58">
        <v>0.86</v>
      </c>
      <c r="P44" s="86">
        <v>1110</v>
      </c>
      <c r="Q44" s="77"/>
      <c r="R44" s="52"/>
      <c r="S44" s="52" t="s">
        <v>1260</v>
      </c>
      <c r="T44" s="86"/>
    </row>
    <row r="45" spans="1:20" x14ac:dyDescent="0.2">
      <c r="B45" s="77"/>
      <c r="C45" s="52"/>
      <c r="D45" s="52"/>
      <c r="E45" s="58"/>
      <c r="F45" s="90"/>
      <c r="G45" s="81"/>
      <c r="H45" s="65"/>
      <c r="I45" s="65"/>
      <c r="J45" s="58"/>
      <c r="K45" s="90"/>
      <c r="L45" s="81"/>
      <c r="M45" s="65"/>
      <c r="N45" s="65"/>
      <c r="O45" s="58"/>
      <c r="P45" s="86"/>
      <c r="Q45" s="77"/>
      <c r="R45" s="52"/>
      <c r="S45" s="52"/>
      <c r="T45" s="86"/>
    </row>
    <row r="46" spans="1:20" x14ac:dyDescent="0.2">
      <c r="B46" s="77"/>
      <c r="C46" s="52"/>
      <c r="D46" s="52" t="s">
        <v>1022</v>
      </c>
      <c r="E46" s="58">
        <v>0.5</v>
      </c>
      <c r="F46" s="90">
        <v>804</v>
      </c>
      <c r="G46" s="81"/>
      <c r="H46" s="65"/>
      <c r="I46" s="65" t="s">
        <v>1023</v>
      </c>
      <c r="J46" s="58">
        <v>0.1</v>
      </c>
      <c r="K46" s="90">
        <v>100</v>
      </c>
      <c r="L46" s="81"/>
      <c r="M46" s="65"/>
      <c r="N46" s="65" t="s">
        <v>1023</v>
      </c>
      <c r="O46" s="58">
        <v>0.1</v>
      </c>
      <c r="P46" s="90">
        <v>100</v>
      </c>
      <c r="Q46" s="77"/>
      <c r="R46" s="52"/>
      <c r="S46" s="52"/>
      <c r="T46" s="86"/>
    </row>
    <row r="47" spans="1:20" x14ac:dyDescent="0.2">
      <c r="A47" s="20" t="s">
        <v>991</v>
      </c>
      <c r="B47" s="78"/>
      <c r="C47" s="59"/>
      <c r="D47" s="59"/>
      <c r="E47" s="61"/>
      <c r="F47" s="91"/>
      <c r="G47" s="82"/>
      <c r="H47" s="66"/>
      <c r="I47" s="66" t="s">
        <v>1024</v>
      </c>
      <c r="J47" s="61">
        <v>0.55000000000000004</v>
      </c>
      <c r="K47" s="91"/>
      <c r="L47" s="82"/>
      <c r="M47" s="66"/>
      <c r="N47" s="66" t="s">
        <v>1862</v>
      </c>
      <c r="O47" s="61">
        <v>0.2</v>
      </c>
      <c r="P47" s="87"/>
      <c r="Q47" s="78"/>
      <c r="R47" s="59"/>
      <c r="S47" s="59"/>
      <c r="T47" s="87"/>
    </row>
    <row r="48" spans="1:20" x14ac:dyDescent="0.2">
      <c r="A48" s="20"/>
      <c r="B48" s="79"/>
      <c r="C48" s="62"/>
      <c r="D48" s="62"/>
      <c r="E48" s="64"/>
      <c r="F48" s="92"/>
      <c r="G48" s="83"/>
      <c r="H48" s="67"/>
      <c r="I48" s="67" t="s">
        <v>1003</v>
      </c>
      <c r="J48" s="64">
        <v>0.5</v>
      </c>
      <c r="K48" s="92"/>
      <c r="L48" s="83"/>
      <c r="M48" s="67"/>
      <c r="N48" s="67" t="s">
        <v>1255</v>
      </c>
      <c r="O48" s="64">
        <v>0.6</v>
      </c>
      <c r="P48" s="88"/>
      <c r="Q48" s="79"/>
      <c r="R48" s="62"/>
      <c r="S48" s="62"/>
      <c r="T48" s="88"/>
    </row>
    <row r="49" spans="1:20" x14ac:dyDescent="0.2">
      <c r="B49" s="76"/>
      <c r="C49" s="55"/>
      <c r="D49" s="55" t="s">
        <v>1007</v>
      </c>
      <c r="E49" s="70">
        <f>VLOOKUP(D49,'Vpf Art Genre Subs Tipi di suss'!$A:$B,2,FALSE)</f>
        <v>1</v>
      </c>
      <c r="F49" s="89"/>
      <c r="G49" s="76"/>
      <c r="H49" s="55"/>
      <c r="I49" s="55" t="s">
        <v>1007</v>
      </c>
      <c r="J49" s="70">
        <f>VLOOKUP(I49,'Vpf Art Genre Subs Tipi di suss'!$A:$B,2,FALSE)</f>
        <v>1</v>
      </c>
      <c r="K49" s="89"/>
      <c r="L49" s="76"/>
      <c r="M49" s="55"/>
      <c r="N49" s="55" t="s">
        <v>998</v>
      </c>
      <c r="O49" s="70">
        <f>VLOOKUP(N49,'Vpf Art Genre Subs Tipi di suss'!$A:$B,2,FALSE)</f>
        <v>0.75</v>
      </c>
      <c r="P49" s="89"/>
      <c r="Q49" s="76"/>
      <c r="R49" s="55"/>
      <c r="S49" s="55" t="s">
        <v>1048</v>
      </c>
      <c r="T49" s="89"/>
    </row>
    <row r="50" spans="1:20" x14ac:dyDescent="0.2">
      <c r="A50" s="1" t="s">
        <v>995</v>
      </c>
      <c r="B50" s="77"/>
      <c r="C50" s="52"/>
      <c r="D50" s="52" t="s">
        <v>1847</v>
      </c>
      <c r="E50" s="58">
        <v>0.2</v>
      </c>
      <c r="F50" s="90">
        <v>101</v>
      </c>
      <c r="G50" s="81"/>
      <c r="H50" s="65"/>
      <c r="I50" s="65" t="s">
        <v>1025</v>
      </c>
      <c r="J50" s="58">
        <v>0.05</v>
      </c>
      <c r="K50" s="90">
        <v>205</v>
      </c>
      <c r="L50" s="81"/>
      <c r="M50" s="65"/>
      <c r="N50" s="65" t="s">
        <v>1026</v>
      </c>
      <c r="O50" s="58">
        <v>0.12</v>
      </c>
      <c r="P50" s="86">
        <v>206</v>
      </c>
      <c r="Q50" s="77"/>
      <c r="R50" s="52"/>
      <c r="S50" s="52" t="s">
        <v>1305</v>
      </c>
      <c r="T50" s="86">
        <v>413</v>
      </c>
    </row>
    <row r="51" spans="1:20" x14ac:dyDescent="0.2">
      <c r="A51" s="34">
        <f>A40+1</f>
        <v>43287</v>
      </c>
      <c r="B51" s="77"/>
      <c r="C51" s="52"/>
      <c r="D51" s="52" t="s">
        <v>1848</v>
      </c>
      <c r="E51" s="58">
        <v>0.2</v>
      </c>
      <c r="F51" s="90">
        <v>102</v>
      </c>
      <c r="G51" s="81" t="s">
        <v>1008</v>
      </c>
      <c r="H51" s="65"/>
      <c r="I51" s="65" t="s">
        <v>1293</v>
      </c>
      <c r="J51" s="58">
        <v>1.9</v>
      </c>
      <c r="K51" s="90">
        <v>502</v>
      </c>
      <c r="L51" s="81"/>
      <c r="M51" s="65"/>
      <c r="N51" s="65" t="s">
        <v>951</v>
      </c>
      <c r="O51" s="58">
        <v>3.09</v>
      </c>
      <c r="P51" s="86">
        <v>915</v>
      </c>
      <c r="Q51" s="77"/>
      <c r="R51" s="52"/>
      <c r="S51" s="52"/>
      <c r="T51" s="86"/>
    </row>
    <row r="52" spans="1:20" x14ac:dyDescent="0.2">
      <c r="B52" s="77"/>
      <c r="C52" s="52"/>
      <c r="D52" s="52" t="s">
        <v>6</v>
      </c>
      <c r="E52" s="58">
        <v>0.39</v>
      </c>
      <c r="F52" s="90"/>
      <c r="G52" s="81"/>
      <c r="H52" s="65"/>
      <c r="I52" s="65" t="s">
        <v>1292</v>
      </c>
      <c r="J52" s="58"/>
      <c r="K52" s="90"/>
      <c r="L52" s="81"/>
      <c r="M52" s="65"/>
      <c r="N52" s="65" t="s">
        <v>1027</v>
      </c>
      <c r="O52" s="58">
        <v>0.27</v>
      </c>
      <c r="P52" s="86">
        <v>805</v>
      </c>
      <c r="Q52" s="77"/>
      <c r="R52" s="52"/>
      <c r="S52" s="52"/>
      <c r="T52" s="86"/>
    </row>
    <row r="53" spans="1:20" x14ac:dyDescent="0.2">
      <c r="B53" s="77"/>
      <c r="C53" s="52"/>
      <c r="D53" s="52" t="s">
        <v>7</v>
      </c>
      <c r="E53" s="58">
        <v>0.44</v>
      </c>
      <c r="F53" s="90"/>
      <c r="G53" s="81"/>
      <c r="H53" s="65"/>
      <c r="I53" s="65" t="s">
        <v>576</v>
      </c>
      <c r="J53" s="58">
        <v>0.68</v>
      </c>
      <c r="K53" s="90">
        <v>613</v>
      </c>
      <c r="L53" s="81"/>
      <c r="M53" s="65"/>
      <c r="N53" s="65" t="s">
        <v>1028</v>
      </c>
      <c r="O53" s="58">
        <v>0.15</v>
      </c>
      <c r="P53" s="86">
        <v>810</v>
      </c>
      <c r="Q53" s="77"/>
      <c r="R53" s="52"/>
      <c r="S53" s="52"/>
      <c r="T53" s="86"/>
    </row>
    <row r="54" spans="1:20" x14ac:dyDescent="0.2">
      <c r="A54" s="19">
        <f>SUM(O50:O59)*O49+SUM(J50:J59)*J49+SUM(E50:E59)*E49</f>
        <v>11.127499999999998</v>
      </c>
      <c r="B54" s="77"/>
      <c r="C54" s="52"/>
      <c r="D54" s="52" t="s">
        <v>1866</v>
      </c>
      <c r="E54" s="58">
        <v>0.17</v>
      </c>
      <c r="F54" s="90"/>
      <c r="G54" s="81"/>
      <c r="H54" s="65"/>
      <c r="I54" s="65" t="s">
        <v>683</v>
      </c>
      <c r="J54" s="58">
        <v>0.75</v>
      </c>
      <c r="K54" s="90">
        <v>704</v>
      </c>
      <c r="L54" s="81"/>
      <c r="M54" s="65"/>
      <c r="N54" s="65" t="s">
        <v>1287</v>
      </c>
      <c r="O54" s="58">
        <v>0.15</v>
      </c>
      <c r="P54" s="86"/>
      <c r="Q54" s="76"/>
      <c r="R54" s="55"/>
      <c r="S54" s="55" t="s">
        <v>1049</v>
      </c>
      <c r="T54" s="89"/>
    </row>
    <row r="55" spans="1:20" x14ac:dyDescent="0.2">
      <c r="B55" s="77"/>
      <c r="C55" s="52"/>
      <c r="D55" s="52" t="s">
        <v>8</v>
      </c>
      <c r="E55" s="58">
        <v>0.14000000000000001</v>
      </c>
      <c r="F55" s="90"/>
      <c r="G55" s="81"/>
      <c r="H55" s="65"/>
      <c r="I55" s="65"/>
      <c r="J55" s="58"/>
      <c r="K55" s="90"/>
      <c r="L55" s="81"/>
      <c r="M55" s="65"/>
      <c r="N55" s="65" t="s">
        <v>1016</v>
      </c>
      <c r="O55" s="58">
        <v>0.05</v>
      </c>
      <c r="P55" s="86"/>
      <c r="Q55" s="77"/>
      <c r="R55" s="52"/>
      <c r="S55" s="52" t="s">
        <v>951</v>
      </c>
      <c r="T55" s="86">
        <v>915</v>
      </c>
    </row>
    <row r="56" spans="1:20" x14ac:dyDescent="0.2">
      <c r="B56" s="77"/>
      <c r="C56" s="52"/>
      <c r="D56" s="52"/>
      <c r="E56" s="58"/>
      <c r="F56" s="90"/>
      <c r="G56" s="81"/>
      <c r="H56" s="65"/>
      <c r="I56" s="65" t="s">
        <v>1261</v>
      </c>
      <c r="J56" s="58">
        <v>0.51</v>
      </c>
      <c r="K56" s="90">
        <v>1105</v>
      </c>
      <c r="L56" s="81"/>
      <c r="M56" s="65"/>
      <c r="N56" s="65"/>
      <c r="O56" s="58"/>
      <c r="P56" s="86"/>
      <c r="Q56" s="77"/>
      <c r="R56" s="52"/>
      <c r="S56" s="52"/>
      <c r="T56" s="86"/>
    </row>
    <row r="57" spans="1:20" x14ac:dyDescent="0.2">
      <c r="B57" s="77"/>
      <c r="C57" s="52"/>
      <c r="D57" s="52" t="s">
        <v>1029</v>
      </c>
      <c r="E57" s="58">
        <v>0.5</v>
      </c>
      <c r="F57" s="90"/>
      <c r="G57" s="81"/>
      <c r="H57" s="65"/>
      <c r="I57" s="65" t="s">
        <v>1851</v>
      </c>
      <c r="J57" s="58">
        <v>0.1</v>
      </c>
      <c r="K57" s="90">
        <v>100</v>
      </c>
      <c r="L57" s="81"/>
      <c r="M57" s="65"/>
      <c r="N57" s="65" t="s">
        <v>1851</v>
      </c>
      <c r="O57" s="58">
        <v>0.1</v>
      </c>
      <c r="P57" s="90">
        <v>100</v>
      </c>
      <c r="Q57" s="77"/>
      <c r="R57" s="52"/>
      <c r="S57" s="52"/>
      <c r="T57" s="86"/>
    </row>
    <row r="58" spans="1:20" x14ac:dyDescent="0.2">
      <c r="A58" s="20" t="s">
        <v>991</v>
      </c>
      <c r="B58" s="78"/>
      <c r="C58" s="59"/>
      <c r="D58" s="59"/>
      <c r="E58" s="61"/>
      <c r="F58" s="91"/>
      <c r="G58" s="82"/>
      <c r="H58" s="66"/>
      <c r="I58" s="66" t="s">
        <v>1030</v>
      </c>
      <c r="J58" s="61">
        <v>0.6</v>
      </c>
      <c r="K58" s="91"/>
      <c r="L58" s="82"/>
      <c r="M58" s="66"/>
      <c r="N58" s="66" t="s">
        <v>1031</v>
      </c>
      <c r="O58" s="61">
        <v>0.6</v>
      </c>
      <c r="P58" s="87"/>
      <c r="Q58" s="78"/>
      <c r="R58" s="59"/>
      <c r="S58" s="59"/>
      <c r="T58" s="87"/>
    </row>
    <row r="59" spans="1:20" x14ac:dyDescent="0.2">
      <c r="A59" s="20"/>
      <c r="B59" s="79"/>
      <c r="C59" s="62"/>
      <c r="D59" s="62"/>
      <c r="E59" s="64"/>
      <c r="F59" s="92"/>
      <c r="G59" s="83"/>
      <c r="H59" s="67"/>
      <c r="I59" s="67" t="s">
        <v>1262</v>
      </c>
      <c r="J59" s="64">
        <v>0.5</v>
      </c>
      <c r="K59" s="92"/>
      <c r="L59" s="83"/>
      <c r="M59" s="67"/>
      <c r="N59" s="67" t="s">
        <v>1006</v>
      </c>
      <c r="O59" s="64">
        <v>0.8</v>
      </c>
      <c r="P59" s="88"/>
      <c r="Q59" s="79"/>
      <c r="R59" s="62"/>
      <c r="S59" s="62"/>
      <c r="T59" s="88"/>
    </row>
    <row r="60" spans="1:20" x14ac:dyDescent="0.2">
      <c r="B60" s="76"/>
      <c r="C60" s="55"/>
      <c r="D60" s="55" t="s">
        <v>998</v>
      </c>
      <c r="E60" s="70">
        <f>VLOOKUP(D60,'Vpf Art Genre Subs Tipi di suss'!$A:$B,2,FALSE)</f>
        <v>0.75</v>
      </c>
      <c r="F60" s="89"/>
      <c r="G60" s="76"/>
      <c r="H60" s="55"/>
      <c r="I60" s="55" t="s">
        <v>990</v>
      </c>
      <c r="J60" s="70">
        <f>VLOOKUP(I60,'Vpf Art Genre Subs Tipi di suss'!$A:$B,2,FALSE)</f>
        <v>0.1</v>
      </c>
      <c r="K60" s="89"/>
      <c r="L60" s="76"/>
      <c r="M60" s="55"/>
      <c r="N60" s="55" t="s">
        <v>990</v>
      </c>
      <c r="O60" s="70">
        <f>VLOOKUP(N60,'Vpf Art Genre Subs Tipi di suss'!$A:$B,2,FALSE)</f>
        <v>0.1</v>
      </c>
      <c r="P60" s="89"/>
      <c r="Q60" s="76"/>
      <c r="R60" s="55"/>
      <c r="S60" s="55" t="s">
        <v>1048</v>
      </c>
      <c r="T60" s="89"/>
    </row>
    <row r="61" spans="1:20" x14ac:dyDescent="0.2">
      <c r="A61" s="1" t="s">
        <v>996</v>
      </c>
      <c r="B61" s="77"/>
      <c r="C61" s="52"/>
      <c r="D61" s="52" t="s">
        <v>1847</v>
      </c>
      <c r="E61" s="114">
        <v>0.2</v>
      </c>
      <c r="F61" s="90">
        <v>101</v>
      </c>
      <c r="G61" s="81" t="s">
        <v>1008</v>
      </c>
      <c r="H61" s="65"/>
      <c r="I61" s="65" t="s">
        <v>1034</v>
      </c>
      <c r="J61" s="58">
        <v>3.24</v>
      </c>
      <c r="K61" s="90"/>
      <c r="L61" s="81"/>
      <c r="M61" s="65"/>
      <c r="N61" s="65" t="s">
        <v>1038</v>
      </c>
      <c r="O61" s="58">
        <v>4.1399999999999997</v>
      </c>
      <c r="P61" s="86">
        <v>924</v>
      </c>
      <c r="Q61" s="77"/>
      <c r="R61" s="52"/>
      <c r="S61" s="52" t="s">
        <v>1052</v>
      </c>
      <c r="T61" s="86"/>
    </row>
    <row r="62" spans="1:20" x14ac:dyDescent="0.2">
      <c r="A62" s="34">
        <f>A51+1</f>
        <v>43288</v>
      </c>
      <c r="B62" s="77"/>
      <c r="C62" s="52"/>
      <c r="D62" s="52" t="s">
        <v>1848</v>
      </c>
      <c r="E62" s="114">
        <v>0.2</v>
      </c>
      <c r="F62" s="90">
        <v>102</v>
      </c>
      <c r="G62" s="81"/>
      <c r="H62" s="65"/>
      <c r="I62" s="65" t="s">
        <v>1035</v>
      </c>
      <c r="J62" s="58"/>
      <c r="K62" s="90"/>
      <c r="L62" s="81"/>
      <c r="M62" s="65"/>
      <c r="N62" s="65" t="s">
        <v>1039</v>
      </c>
      <c r="O62" s="58">
        <v>0.3</v>
      </c>
      <c r="P62" s="86">
        <v>812</v>
      </c>
      <c r="Q62" s="77"/>
      <c r="R62" s="52"/>
      <c r="S62" s="52"/>
      <c r="T62" s="86"/>
    </row>
    <row r="63" spans="1:20" x14ac:dyDescent="0.2">
      <c r="B63" s="77"/>
      <c r="C63" s="52"/>
      <c r="D63" s="52" t="s">
        <v>1032</v>
      </c>
      <c r="E63" s="57">
        <v>1.35</v>
      </c>
      <c r="F63" s="90"/>
      <c r="G63" s="81"/>
      <c r="H63" s="65"/>
      <c r="I63" s="65" t="s">
        <v>552</v>
      </c>
      <c r="J63" s="58">
        <v>0.96</v>
      </c>
      <c r="K63" s="90">
        <v>600</v>
      </c>
      <c r="L63" s="81"/>
      <c r="M63" s="65"/>
      <c r="N63" s="65" t="s">
        <v>1040</v>
      </c>
      <c r="O63" s="58">
        <v>0.25</v>
      </c>
      <c r="P63" s="86">
        <v>808</v>
      </c>
      <c r="Q63" s="77"/>
      <c r="R63" s="52"/>
      <c r="S63" s="52"/>
      <c r="T63" s="86"/>
    </row>
    <row r="64" spans="1:20" x14ac:dyDescent="0.2">
      <c r="B64" s="77"/>
      <c r="C64" s="52"/>
      <c r="D64" s="52" t="s">
        <v>7</v>
      </c>
      <c r="E64" s="57">
        <v>0.44</v>
      </c>
      <c r="F64" s="90"/>
      <c r="G64" s="81"/>
      <c r="H64" s="65"/>
      <c r="I64" s="65" t="s">
        <v>1036</v>
      </c>
      <c r="J64" s="58">
        <v>1.27</v>
      </c>
      <c r="K64" s="90">
        <v>704</v>
      </c>
      <c r="L64" s="81"/>
      <c r="M64" s="65"/>
      <c r="N64" s="65" t="s">
        <v>1287</v>
      </c>
      <c r="O64" s="58">
        <v>0.15</v>
      </c>
      <c r="P64" s="86"/>
      <c r="Q64" s="77"/>
      <c r="R64" s="52"/>
      <c r="S64" s="52"/>
      <c r="T64" s="86"/>
    </row>
    <row r="65" spans="1:20" x14ac:dyDescent="0.2">
      <c r="A65" s="19">
        <f>SUM(O61:O70)*O60+SUM(J61:J70)*J60+SUM(E61:E70)*E60</f>
        <v>3.4734999999999996</v>
      </c>
      <c r="B65" s="77"/>
      <c r="C65" s="52"/>
      <c r="D65" s="52" t="s">
        <v>1866</v>
      </c>
      <c r="E65" s="57">
        <v>0.17</v>
      </c>
      <c r="F65" s="90"/>
      <c r="G65" s="81"/>
      <c r="H65" s="65"/>
      <c r="I65" s="65"/>
      <c r="J65" s="58"/>
      <c r="K65" s="90"/>
      <c r="L65" s="81"/>
      <c r="M65" s="65"/>
      <c r="N65" s="65" t="s">
        <v>1854</v>
      </c>
      <c r="O65" s="58">
        <v>0.05</v>
      </c>
      <c r="P65" s="86"/>
      <c r="Q65" s="76"/>
      <c r="R65" s="55"/>
      <c r="S65" s="55" t="s">
        <v>1049</v>
      </c>
      <c r="T65" s="89"/>
    </row>
    <row r="66" spans="1:20" x14ac:dyDescent="0.2">
      <c r="B66" s="77"/>
      <c r="C66" s="52"/>
      <c r="D66" s="52" t="s">
        <v>8</v>
      </c>
      <c r="E66" s="57">
        <v>0.14000000000000001</v>
      </c>
      <c r="F66" s="90"/>
      <c r="G66" s="81"/>
      <c r="H66" s="65"/>
      <c r="I66" s="65"/>
      <c r="J66" s="58"/>
      <c r="K66" s="90"/>
      <c r="L66" s="81"/>
      <c r="M66" s="65"/>
      <c r="N66" s="65"/>
      <c r="O66" s="58"/>
      <c r="P66" s="86"/>
      <c r="Q66" s="77"/>
      <c r="R66" s="52"/>
      <c r="S66" s="52" t="s">
        <v>964</v>
      </c>
      <c r="T66" s="86">
        <v>924</v>
      </c>
    </row>
    <row r="67" spans="1:20" x14ac:dyDescent="0.2">
      <c r="B67" s="77"/>
      <c r="C67" s="52"/>
      <c r="D67" s="52"/>
      <c r="E67" s="57"/>
      <c r="F67" s="90"/>
      <c r="G67" s="81"/>
      <c r="H67" s="65"/>
      <c r="I67" s="65"/>
      <c r="J67" s="58"/>
      <c r="K67" s="90"/>
      <c r="L67" s="81"/>
      <c r="M67" s="65"/>
      <c r="N67" s="65"/>
      <c r="O67" s="58"/>
      <c r="P67" s="86"/>
      <c r="Q67" s="77"/>
      <c r="R67" s="52"/>
      <c r="S67" s="52"/>
      <c r="T67" s="86"/>
    </row>
    <row r="68" spans="1:20" x14ac:dyDescent="0.2">
      <c r="B68" s="77"/>
      <c r="C68" s="52"/>
      <c r="D68" s="52" t="s">
        <v>1033</v>
      </c>
      <c r="E68" s="57">
        <v>0.51</v>
      </c>
      <c r="F68" s="90"/>
      <c r="G68" s="81"/>
      <c r="H68" s="65"/>
      <c r="I68" s="65" t="s">
        <v>1852</v>
      </c>
      <c r="J68" s="58">
        <v>0.1</v>
      </c>
      <c r="K68" s="90">
        <v>100</v>
      </c>
      <c r="L68" s="81"/>
      <c r="M68" s="65"/>
      <c r="N68" s="65" t="s">
        <v>1852</v>
      </c>
      <c r="O68" s="58">
        <v>0.1</v>
      </c>
      <c r="P68" s="90">
        <v>100</v>
      </c>
      <c r="Q68" s="77"/>
      <c r="R68" s="52"/>
      <c r="S68" s="52"/>
      <c r="T68" s="86"/>
    </row>
    <row r="69" spans="1:20" x14ac:dyDescent="0.2">
      <c r="A69" s="20" t="s">
        <v>991</v>
      </c>
      <c r="B69" s="78"/>
      <c r="C69" s="59"/>
      <c r="D69" s="59"/>
      <c r="E69" s="60"/>
      <c r="F69" s="91"/>
      <c r="G69" s="82"/>
      <c r="H69" s="66"/>
      <c r="I69" s="66" t="s">
        <v>1037</v>
      </c>
      <c r="J69" s="61">
        <v>0.35</v>
      </c>
      <c r="K69" s="91"/>
      <c r="L69" s="82"/>
      <c r="M69" s="66"/>
      <c r="N69" s="66" t="s">
        <v>1005</v>
      </c>
      <c r="O69" s="61">
        <v>0.15</v>
      </c>
      <c r="P69" s="87"/>
      <c r="Q69" s="78"/>
      <c r="R69" s="59"/>
      <c r="S69" s="59"/>
      <c r="T69" s="87"/>
    </row>
    <row r="70" spans="1:20" x14ac:dyDescent="0.2">
      <c r="A70" s="20"/>
      <c r="B70" s="79"/>
      <c r="C70" s="62"/>
      <c r="D70" s="62"/>
      <c r="E70" s="63"/>
      <c r="F70" s="92"/>
      <c r="G70" s="83"/>
      <c r="H70" s="67"/>
      <c r="I70" s="67" t="s">
        <v>1013</v>
      </c>
      <c r="J70" s="64">
        <v>0.6</v>
      </c>
      <c r="K70" s="92"/>
      <c r="L70" s="83"/>
      <c r="M70" s="67"/>
      <c r="N70" s="67" t="s">
        <v>1252</v>
      </c>
      <c r="O70" s="64">
        <v>0.5</v>
      </c>
      <c r="P70" s="88"/>
      <c r="Q70" s="79"/>
      <c r="R70" s="62"/>
      <c r="S70" s="62"/>
      <c r="T70" s="88"/>
    </row>
    <row r="71" spans="1:20" x14ac:dyDescent="0.2">
      <c r="B71" s="76"/>
      <c r="C71" s="55"/>
      <c r="D71" s="55" t="s">
        <v>990</v>
      </c>
      <c r="E71" s="70">
        <f>VLOOKUP(D71,'Vpf Art Genre Subs Tipi di suss'!$A:$B,2,FALSE)</f>
        <v>0.1</v>
      </c>
      <c r="F71" s="89"/>
      <c r="G71" s="76"/>
      <c r="H71" s="55"/>
      <c r="I71" s="55" t="s">
        <v>990</v>
      </c>
      <c r="J71" s="70">
        <f>VLOOKUP(I71,'Vpf Art Genre Subs Tipi di suss'!$A:$B,2,FALSE)</f>
        <v>0.1</v>
      </c>
      <c r="K71" s="89"/>
      <c r="L71" s="76"/>
      <c r="M71" s="55"/>
      <c r="N71" s="55" t="s">
        <v>990</v>
      </c>
      <c r="O71" s="70">
        <f>VLOOKUP(N71,'Vpf Art Genre Subs Tipi di suss'!$A:$B,2,FALSE)</f>
        <v>0.1</v>
      </c>
      <c r="P71" s="89"/>
      <c r="Q71" s="76"/>
      <c r="R71" s="55"/>
      <c r="S71" s="55" t="s">
        <v>1048</v>
      </c>
      <c r="T71" s="89"/>
    </row>
    <row r="72" spans="1:20" x14ac:dyDescent="0.2">
      <c r="A72" s="1" t="s">
        <v>997</v>
      </c>
      <c r="B72" s="77"/>
      <c r="C72" s="52"/>
      <c r="D72" s="52" t="s">
        <v>1847</v>
      </c>
      <c r="E72" s="58">
        <v>0.2</v>
      </c>
      <c r="F72" s="90">
        <v>101</v>
      </c>
      <c r="G72" s="81" t="s">
        <v>1008</v>
      </c>
      <c r="H72" s="65"/>
      <c r="I72" s="65" t="s">
        <v>1246</v>
      </c>
      <c r="J72" s="58">
        <v>4.34</v>
      </c>
      <c r="K72" s="90"/>
      <c r="L72" s="81"/>
      <c r="M72" s="65"/>
      <c r="N72" s="65" t="s">
        <v>757</v>
      </c>
      <c r="O72" s="58">
        <v>3.93</v>
      </c>
      <c r="P72" s="86"/>
      <c r="Q72" s="77"/>
      <c r="R72" s="52"/>
      <c r="S72" s="52" t="s">
        <v>1053</v>
      </c>
      <c r="T72" s="86"/>
    </row>
    <row r="73" spans="1:20" x14ac:dyDescent="0.2">
      <c r="A73" s="34">
        <f>A62+1</f>
        <v>43289</v>
      </c>
      <c r="B73" s="77"/>
      <c r="C73" s="52"/>
      <c r="D73" s="52" t="s">
        <v>1848</v>
      </c>
      <c r="E73" s="58">
        <v>0.2</v>
      </c>
      <c r="F73" s="90">
        <v>102</v>
      </c>
      <c r="G73" s="81"/>
      <c r="H73" s="65"/>
      <c r="I73" s="65" t="s">
        <v>1211</v>
      </c>
      <c r="J73" s="58"/>
      <c r="K73" s="90"/>
      <c r="L73" s="81"/>
      <c r="M73" s="65"/>
      <c r="N73" s="65"/>
      <c r="O73" s="58"/>
      <c r="P73" s="86"/>
      <c r="Q73" s="77"/>
      <c r="R73" s="52"/>
      <c r="S73" s="52" t="s">
        <v>1054</v>
      </c>
      <c r="T73" s="86"/>
    </row>
    <row r="74" spans="1:20" x14ac:dyDescent="0.2">
      <c r="B74" s="77"/>
      <c r="C74" s="52"/>
      <c r="D74" s="52" t="s">
        <v>1032</v>
      </c>
      <c r="E74" s="58">
        <v>1.35</v>
      </c>
      <c r="F74" s="90"/>
      <c r="G74" s="81"/>
      <c r="H74" s="65"/>
      <c r="I74" s="65" t="s">
        <v>1043</v>
      </c>
      <c r="J74" s="58">
        <v>1.18</v>
      </c>
      <c r="K74" s="90"/>
      <c r="L74" s="81"/>
      <c r="M74" s="65"/>
      <c r="N74" s="65"/>
      <c r="O74" s="58"/>
      <c r="P74" s="86"/>
      <c r="Q74" s="77"/>
      <c r="R74" s="52"/>
      <c r="S74" s="52" t="s">
        <v>1433</v>
      </c>
      <c r="T74" s="86"/>
    </row>
    <row r="75" spans="1:20" x14ac:dyDescent="0.2">
      <c r="B75" s="77"/>
      <c r="C75" s="52"/>
      <c r="D75" s="52" t="s">
        <v>7</v>
      </c>
      <c r="E75" s="58">
        <v>0.44</v>
      </c>
      <c r="F75" s="90"/>
      <c r="G75" s="81"/>
      <c r="H75" s="65"/>
      <c r="I75" s="65"/>
      <c r="J75" s="58"/>
      <c r="K75" s="90"/>
      <c r="L75" s="81"/>
      <c r="M75" s="65"/>
      <c r="N75" s="65"/>
      <c r="O75" s="58"/>
      <c r="P75" s="86"/>
      <c r="Q75" s="77"/>
      <c r="R75" s="52"/>
      <c r="S75" s="52"/>
      <c r="T75" s="86"/>
    </row>
    <row r="76" spans="1:20" x14ac:dyDescent="0.2">
      <c r="A76" s="19">
        <f>SUM(O72:O81)*O71+SUM(J72:J81)*J71+SUM(E72:E81)*E71</f>
        <v>1.5330000000000001</v>
      </c>
      <c r="B76" s="77"/>
      <c r="C76" s="52"/>
      <c r="D76" s="52" t="s">
        <v>1866</v>
      </c>
      <c r="E76" s="58">
        <v>0.17</v>
      </c>
      <c r="F76" s="90"/>
      <c r="G76" s="81"/>
      <c r="H76" s="65"/>
      <c r="I76" s="65" t="s">
        <v>844</v>
      </c>
      <c r="J76" s="58">
        <v>0.53</v>
      </c>
      <c r="K76" s="90">
        <v>1107</v>
      </c>
      <c r="L76" s="81"/>
      <c r="M76" s="65"/>
      <c r="N76" s="65"/>
      <c r="O76" s="58"/>
      <c r="P76" s="86"/>
      <c r="Q76" s="76"/>
      <c r="R76" s="55"/>
      <c r="S76" s="55" t="s">
        <v>1049</v>
      </c>
      <c r="T76" s="89"/>
    </row>
    <row r="77" spans="1:20" x14ac:dyDescent="0.2">
      <c r="B77" s="77"/>
      <c r="C77" s="52"/>
      <c r="D77" s="52" t="s">
        <v>8</v>
      </c>
      <c r="E77" s="58">
        <v>0.14000000000000001</v>
      </c>
      <c r="F77" s="90"/>
      <c r="G77" s="81"/>
      <c r="H77" s="65"/>
      <c r="I77" s="65"/>
      <c r="J77" s="58"/>
      <c r="K77" s="90"/>
      <c r="L77" s="81"/>
      <c r="M77" s="65"/>
      <c r="N77" s="65"/>
      <c r="O77" s="58"/>
      <c r="P77" s="86"/>
      <c r="Q77" s="77"/>
      <c r="R77" s="52"/>
      <c r="S77" s="52" t="s">
        <v>757</v>
      </c>
      <c r="T77" s="86"/>
    </row>
    <row r="78" spans="1:20" x14ac:dyDescent="0.2">
      <c r="B78" s="77"/>
      <c r="C78" s="52"/>
      <c r="D78" s="52" t="s">
        <v>1041</v>
      </c>
      <c r="E78" s="58">
        <v>0.25</v>
      </c>
      <c r="F78" s="90">
        <v>612</v>
      </c>
      <c r="G78" s="81"/>
      <c r="H78" s="65"/>
      <c r="I78" s="65"/>
      <c r="J78" s="58"/>
      <c r="K78" s="90"/>
      <c r="L78" s="81"/>
      <c r="M78" s="65"/>
      <c r="N78" s="65"/>
      <c r="O78" s="58"/>
      <c r="P78" s="86"/>
      <c r="Q78" s="77"/>
      <c r="R78" s="52"/>
      <c r="S78" s="52"/>
      <c r="T78" s="86"/>
    </row>
    <row r="79" spans="1:20" x14ac:dyDescent="0.2">
      <c r="B79" s="77"/>
      <c r="C79" s="52"/>
      <c r="D79" s="52" t="s">
        <v>1042</v>
      </c>
      <c r="E79" s="58">
        <v>0.5</v>
      </c>
      <c r="F79" s="90"/>
      <c r="G79" s="81"/>
      <c r="H79" s="65"/>
      <c r="I79" s="65" t="s">
        <v>1044</v>
      </c>
      <c r="J79" s="58">
        <v>0.1</v>
      </c>
      <c r="K79" s="90">
        <v>103</v>
      </c>
      <c r="L79" s="81"/>
      <c r="M79" s="65"/>
      <c r="N79" s="65" t="s">
        <v>1044</v>
      </c>
      <c r="O79" s="58">
        <v>0.1</v>
      </c>
      <c r="P79" s="90">
        <v>103</v>
      </c>
      <c r="Q79" s="77"/>
      <c r="R79" s="52"/>
      <c r="S79" s="52"/>
      <c r="T79" s="86"/>
    </row>
    <row r="80" spans="1:20" x14ac:dyDescent="0.2">
      <c r="A80" s="20" t="s">
        <v>991</v>
      </c>
      <c r="B80" s="78"/>
      <c r="C80" s="59"/>
      <c r="D80" s="59"/>
      <c r="E80" s="61"/>
      <c r="F80" s="91"/>
      <c r="G80" s="82"/>
      <c r="H80" s="66"/>
      <c r="I80" s="66" t="s">
        <v>75</v>
      </c>
      <c r="J80" s="61">
        <v>0.4</v>
      </c>
      <c r="K80" s="91"/>
      <c r="L80" s="82"/>
      <c r="M80" s="66"/>
      <c r="N80" s="66" t="s">
        <v>1863</v>
      </c>
      <c r="O80" s="61">
        <v>0.2</v>
      </c>
      <c r="P80" s="87"/>
      <c r="Q80" s="78"/>
      <c r="R80" s="59"/>
      <c r="S80" s="59"/>
      <c r="T80" s="87"/>
    </row>
    <row r="81" spans="1:20" x14ac:dyDescent="0.2">
      <c r="A81" s="20"/>
      <c r="B81" s="79"/>
      <c r="C81" s="62"/>
      <c r="D81" s="62"/>
      <c r="E81" s="64"/>
      <c r="F81" s="92"/>
      <c r="G81" s="83"/>
      <c r="H81" s="67"/>
      <c r="I81" s="67" t="s">
        <v>1003</v>
      </c>
      <c r="J81" s="64">
        <v>0.5</v>
      </c>
      <c r="K81" s="92"/>
      <c r="L81" s="83"/>
      <c r="M81" s="67"/>
      <c r="N81" s="67" t="s">
        <v>1006</v>
      </c>
      <c r="O81" s="64">
        <v>0.8</v>
      </c>
      <c r="P81" s="88"/>
      <c r="Q81" s="79"/>
      <c r="R81" s="62"/>
      <c r="S81" s="62"/>
      <c r="T81" s="88"/>
    </row>
    <row r="83" spans="1:20" x14ac:dyDescent="0.2">
      <c r="A83" s="21" t="s">
        <v>1045</v>
      </c>
      <c r="B83" s="80"/>
      <c r="C83" s="22"/>
      <c r="D83" s="22"/>
      <c r="E83" s="128"/>
      <c r="F83" s="128"/>
      <c r="G83" s="128"/>
      <c r="I83" s="30" t="s">
        <v>1059</v>
      </c>
      <c r="N83" s="30" t="s">
        <v>1057</v>
      </c>
      <c r="S83" s="32" t="s">
        <v>1060</v>
      </c>
    </row>
    <row r="84" spans="1:20" x14ac:dyDescent="0.2">
      <c r="A84" s="22" t="s">
        <v>1046</v>
      </c>
      <c r="B84" s="80"/>
      <c r="C84" s="22"/>
      <c r="D84" s="22"/>
      <c r="E84" s="128">
        <f>(A10+A21+A32+A43+A54+A65+A76)*100</f>
        <v>5471.2000000000007</v>
      </c>
      <c r="F84" s="128"/>
      <c r="G84" s="128"/>
      <c r="I84" s="31" t="s">
        <v>1055</v>
      </c>
      <c r="N84" s="31" t="s">
        <v>1058</v>
      </c>
      <c r="S84" s="33" t="s">
        <v>1056</v>
      </c>
    </row>
    <row r="85" spans="1:20" x14ac:dyDescent="0.2">
      <c r="A85" s="22" t="s">
        <v>1934</v>
      </c>
      <c r="B85" s="80"/>
      <c r="C85" s="22"/>
      <c r="D85" s="22"/>
      <c r="E85" s="128">
        <f>'Übersicht und Anleitung'!D18*100</f>
        <v>6300</v>
      </c>
      <c r="F85" s="128"/>
      <c r="G85" s="128"/>
    </row>
    <row r="86" spans="1:20" ht="13.5" thickBot="1" x14ac:dyDescent="0.25">
      <c r="A86" s="21" t="s">
        <v>1047</v>
      </c>
      <c r="B86" s="80"/>
      <c r="C86" s="22"/>
      <c r="D86" s="22"/>
      <c r="E86" s="129">
        <f>E85-E84</f>
        <v>828.79999999999927</v>
      </c>
      <c r="F86" s="129"/>
      <c r="G86" s="129"/>
      <c r="I86" s="131"/>
      <c r="J86" s="131"/>
      <c r="K86" s="131"/>
      <c r="N86" s="131"/>
      <c r="O86" s="131"/>
      <c r="P86" s="131"/>
      <c r="S86" s="131"/>
      <c r="T86" s="131"/>
    </row>
    <row r="87" spans="1:20" ht="13.5" thickTop="1" x14ac:dyDescent="0.2"/>
    <row r="88" spans="1:20" x14ac:dyDescent="0.2">
      <c r="A88" s="1" t="s">
        <v>1061</v>
      </c>
    </row>
    <row r="89" spans="1:20" x14ac:dyDescent="0.2">
      <c r="A89" s="1" t="s">
        <v>1062</v>
      </c>
    </row>
    <row r="90" spans="1:20" x14ac:dyDescent="0.2">
      <c r="A90" s="1" t="s">
        <v>1063</v>
      </c>
    </row>
    <row r="91" spans="1:20" x14ac:dyDescent="0.2">
      <c r="A91" s="1" t="s">
        <v>1217</v>
      </c>
    </row>
  </sheetData>
  <sheetProtection selectLockedCells="1"/>
  <mergeCells count="12">
    <mergeCell ref="E84:G84"/>
    <mergeCell ref="E85:G85"/>
    <mergeCell ref="E86:G86"/>
    <mergeCell ref="S1:T1"/>
    <mergeCell ref="I86:K86"/>
    <mergeCell ref="N86:P86"/>
    <mergeCell ref="S86:T86"/>
    <mergeCell ref="B3:F3"/>
    <mergeCell ref="G3:K3"/>
    <mergeCell ref="L3:P3"/>
    <mergeCell ref="Q3:T3"/>
    <mergeCell ref="E83:G83"/>
  </mergeCells>
  <dataValidations count="1">
    <dataValidation type="list" allowBlank="1" showInputMessage="1" showErrorMessage="1" sqref="D5 I5 N5 N71 D16 I16 N16 D27 N27 I27 D38 I38 I49 N38 N49 D60 I60 N60 D71 I71 D49" xr:uid="{00000000-0002-0000-0100-000000000000}">
      <formula1>MzArt</formula1>
    </dataValidation>
  </dataValidations>
  <pageMargins left="0.25" right="0.25" top="0.75" bottom="0.75" header="0.3" footer="0.3"/>
  <pageSetup paperSize="9" scale="57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  <pageSetUpPr fitToPage="1"/>
  </sheetPr>
  <dimension ref="A1:T91"/>
  <sheetViews>
    <sheetView zoomScaleNormal="100" workbookViewId="0"/>
  </sheetViews>
  <sheetFormatPr baseColWidth="10" defaultColWidth="11.42578125" defaultRowHeight="12.75" x14ac:dyDescent="0.2"/>
  <cols>
    <col min="1" max="1" width="10.7109375" style="1" bestFit="1" customWidth="1"/>
    <col min="2" max="2" width="2.85546875" style="24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24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.42578125" style="1" bestFit="1" customWidth="1"/>
    <col min="12" max="12" width="2.85546875" style="24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4.42578125" style="1" bestFit="1" customWidth="1"/>
    <col min="17" max="17" width="2.85546875" style="24" customWidth="1"/>
    <col min="18" max="18" width="3" style="1" customWidth="1"/>
    <col min="19" max="19" width="20.42578125" style="1" bestFit="1" customWidth="1"/>
    <col min="20" max="20" width="4.42578125" style="1" bestFit="1" customWidth="1"/>
    <col min="21" max="16384" width="11.42578125" style="1"/>
  </cols>
  <sheetData>
    <row r="1" spans="1:20" s="47" customFormat="1" ht="15.75" x14ac:dyDescent="0.25">
      <c r="A1" s="47" t="s">
        <v>1153</v>
      </c>
      <c r="B1" s="74"/>
      <c r="E1" s="48"/>
      <c r="F1" s="49"/>
      <c r="G1" s="74" t="s">
        <v>1155</v>
      </c>
      <c r="I1" s="69">
        <v>43290</v>
      </c>
      <c r="L1" s="74" t="s">
        <v>1156</v>
      </c>
      <c r="N1" s="50">
        <f>A73</f>
        <v>43296</v>
      </c>
      <c r="P1" s="47" t="s">
        <v>1154</v>
      </c>
      <c r="Q1" s="74"/>
      <c r="S1" s="130"/>
      <c r="T1" s="130"/>
    </row>
    <row r="3" spans="1:20" x14ac:dyDescent="0.2">
      <c r="B3" s="132" t="s">
        <v>1</v>
      </c>
      <c r="C3" s="133"/>
      <c r="D3" s="133"/>
      <c r="E3" s="133"/>
      <c r="F3" s="134"/>
      <c r="G3" s="132" t="s">
        <v>986</v>
      </c>
      <c r="H3" s="133"/>
      <c r="I3" s="133"/>
      <c r="J3" s="133"/>
      <c r="K3" s="134"/>
      <c r="L3" s="132" t="s">
        <v>987</v>
      </c>
      <c r="M3" s="133"/>
      <c r="N3" s="133"/>
      <c r="O3" s="133"/>
      <c r="P3" s="134"/>
      <c r="Q3" s="132" t="s">
        <v>988</v>
      </c>
      <c r="R3" s="133"/>
      <c r="S3" s="133"/>
      <c r="T3" s="134"/>
    </row>
    <row r="4" spans="1:20" ht="31.5" x14ac:dyDescent="0.2">
      <c r="B4" s="75" t="s">
        <v>2</v>
      </c>
      <c r="C4" s="51" t="s">
        <v>3</v>
      </c>
      <c r="D4" s="52"/>
      <c r="E4" s="53" t="s">
        <v>4</v>
      </c>
      <c r="F4" s="54" t="s">
        <v>5</v>
      </c>
      <c r="G4" s="75" t="s">
        <v>2</v>
      </c>
      <c r="H4" s="51" t="s">
        <v>3</v>
      </c>
      <c r="I4" s="52"/>
      <c r="J4" s="53" t="s">
        <v>4</v>
      </c>
      <c r="K4" s="54" t="s">
        <v>5</v>
      </c>
      <c r="L4" s="75" t="s">
        <v>2</v>
      </c>
      <c r="M4" s="51" t="s">
        <v>3</v>
      </c>
      <c r="N4" s="52"/>
      <c r="O4" s="53" t="s">
        <v>4</v>
      </c>
      <c r="P4" s="54" t="s">
        <v>5</v>
      </c>
      <c r="Q4" s="75" t="s">
        <v>2</v>
      </c>
      <c r="R4" s="51" t="s">
        <v>3</v>
      </c>
      <c r="S4" s="52"/>
      <c r="T4" s="54" t="s">
        <v>5</v>
      </c>
    </row>
    <row r="5" spans="1:20" x14ac:dyDescent="0.2">
      <c r="B5" s="76"/>
      <c r="C5" s="55"/>
      <c r="D5" s="55" t="s">
        <v>990</v>
      </c>
      <c r="E5" s="70">
        <f>VLOOKUP(D5,'Vpf Art Genre Subs Tipi di suss'!$A:$B,2,FALSE)</f>
        <v>0.1</v>
      </c>
      <c r="F5" s="56"/>
      <c r="G5" s="76"/>
      <c r="H5" s="55"/>
      <c r="I5" s="55" t="s">
        <v>1007</v>
      </c>
      <c r="J5" s="70">
        <f>VLOOKUP(I5,'Vpf Art Genre Subs Tipi di suss'!$A:$B,2,FALSE)</f>
        <v>1</v>
      </c>
      <c r="K5" s="56"/>
      <c r="L5" s="76"/>
      <c r="M5" s="55"/>
      <c r="N5" s="55" t="s">
        <v>1007</v>
      </c>
      <c r="O5" s="70">
        <f>VLOOKUP(N5,'Vpf Art Genre Subs Tipi di suss'!$A:$B,2,FALSE)</f>
        <v>1</v>
      </c>
      <c r="P5" s="56"/>
      <c r="Q5" s="76"/>
      <c r="R5" s="55"/>
      <c r="S5" s="55" t="s">
        <v>1048</v>
      </c>
      <c r="T5" s="56"/>
    </row>
    <row r="6" spans="1:20" x14ac:dyDescent="0.2">
      <c r="A6" s="1" t="s">
        <v>0</v>
      </c>
      <c r="B6" s="77"/>
      <c r="C6" s="52"/>
      <c r="D6" s="52" t="s">
        <v>1847</v>
      </c>
      <c r="E6" s="58">
        <v>0.2</v>
      </c>
      <c r="F6" s="90">
        <v>101</v>
      </c>
      <c r="G6" s="77"/>
      <c r="H6" s="52"/>
      <c r="I6" s="52" t="s">
        <v>1015</v>
      </c>
      <c r="J6" s="58">
        <v>0.05</v>
      </c>
      <c r="K6" s="90">
        <v>205</v>
      </c>
      <c r="L6" s="77"/>
      <c r="M6" s="52"/>
      <c r="N6" s="52" t="s">
        <v>1263</v>
      </c>
      <c r="O6" s="58">
        <v>0.2</v>
      </c>
      <c r="P6" s="86">
        <v>208</v>
      </c>
      <c r="Q6" s="77"/>
      <c r="R6" s="52"/>
      <c r="S6" s="52" t="s">
        <v>1159</v>
      </c>
      <c r="T6" s="86">
        <v>926</v>
      </c>
    </row>
    <row r="7" spans="1:20" x14ac:dyDescent="0.2">
      <c r="A7" s="34">
        <f>I1</f>
        <v>43290</v>
      </c>
      <c r="B7" s="77"/>
      <c r="C7" s="52"/>
      <c r="D7" s="52" t="s">
        <v>1848</v>
      </c>
      <c r="E7" s="58">
        <v>0.2</v>
      </c>
      <c r="F7" s="90">
        <v>102</v>
      </c>
      <c r="G7" s="77"/>
      <c r="H7" s="52"/>
      <c r="I7" s="52" t="s">
        <v>999</v>
      </c>
      <c r="J7" s="58">
        <v>1</v>
      </c>
      <c r="K7" s="86">
        <v>926</v>
      </c>
      <c r="L7" s="77" t="s">
        <v>1008</v>
      </c>
      <c r="M7" s="52"/>
      <c r="N7" s="52" t="s">
        <v>1157</v>
      </c>
      <c r="O7" s="58">
        <v>2.37</v>
      </c>
      <c r="P7" s="86"/>
      <c r="Q7" s="77"/>
      <c r="R7" s="52"/>
      <c r="S7" s="52"/>
      <c r="T7" s="86"/>
    </row>
    <row r="8" spans="1:20" x14ac:dyDescent="0.2">
      <c r="B8" s="77"/>
      <c r="C8" s="52"/>
      <c r="D8" s="52" t="s">
        <v>6</v>
      </c>
      <c r="E8" s="58">
        <v>0.39</v>
      </c>
      <c r="F8" s="86"/>
      <c r="G8" s="77"/>
      <c r="H8" s="52"/>
      <c r="I8" s="52" t="s">
        <v>1000</v>
      </c>
      <c r="J8" s="58">
        <v>0.25</v>
      </c>
      <c r="K8" s="86"/>
      <c r="L8" s="77"/>
      <c r="M8" s="52"/>
      <c r="N8" s="52" t="s">
        <v>1247</v>
      </c>
      <c r="O8" s="58"/>
      <c r="P8" s="86"/>
      <c r="Q8" s="77"/>
      <c r="R8" s="52"/>
      <c r="S8" s="52"/>
      <c r="T8" s="86"/>
    </row>
    <row r="9" spans="1:20" x14ac:dyDescent="0.2">
      <c r="B9" s="77"/>
      <c r="C9" s="52"/>
      <c r="D9" s="52" t="s">
        <v>7</v>
      </c>
      <c r="E9" s="58">
        <v>0.44</v>
      </c>
      <c r="F9" s="86"/>
      <c r="G9" s="77"/>
      <c r="H9" s="52"/>
      <c r="I9" s="52" t="s">
        <v>1254</v>
      </c>
      <c r="J9" s="58">
        <v>0.46</v>
      </c>
      <c r="K9" s="86"/>
      <c r="L9" s="77"/>
      <c r="M9" s="52"/>
      <c r="N9" s="52" t="s">
        <v>1158</v>
      </c>
      <c r="O9" s="58">
        <v>1</v>
      </c>
      <c r="P9" s="86">
        <v>600</v>
      </c>
      <c r="Q9" s="77"/>
      <c r="R9" s="52"/>
      <c r="S9" s="52"/>
      <c r="T9" s="86"/>
    </row>
    <row r="10" spans="1:20" x14ac:dyDescent="0.2">
      <c r="A10" s="19">
        <f>SUM(O6:O15)*O5+SUM(J6:J15)*J5+SUM(E6:E15)*E5</f>
        <v>8.5030000000000001</v>
      </c>
      <c r="B10" s="77"/>
      <c r="C10" s="52"/>
      <c r="D10" s="52" t="s">
        <v>1866</v>
      </c>
      <c r="E10" s="58">
        <v>0.17</v>
      </c>
      <c r="F10" s="86"/>
      <c r="G10" s="77"/>
      <c r="H10" s="52"/>
      <c r="I10" s="52" t="s">
        <v>1016</v>
      </c>
      <c r="J10" s="58">
        <v>0.05</v>
      </c>
      <c r="K10" s="86"/>
      <c r="L10" s="77"/>
      <c r="M10" s="52"/>
      <c r="N10" s="52" t="s">
        <v>1184</v>
      </c>
      <c r="O10" s="58">
        <v>0.5</v>
      </c>
      <c r="P10" s="86">
        <v>707</v>
      </c>
      <c r="Q10" s="76"/>
      <c r="R10" s="55"/>
      <c r="S10" s="55" t="s">
        <v>1049</v>
      </c>
      <c r="T10" s="89"/>
    </row>
    <row r="11" spans="1:20" x14ac:dyDescent="0.2">
      <c r="B11" s="77"/>
      <c r="C11" s="52"/>
      <c r="D11" s="52" t="s">
        <v>8</v>
      </c>
      <c r="E11" s="58">
        <v>0.14000000000000001</v>
      </c>
      <c r="F11" s="86"/>
      <c r="G11" s="77"/>
      <c r="H11" s="52"/>
      <c r="I11" s="52"/>
      <c r="J11" s="58"/>
      <c r="K11" s="86"/>
      <c r="L11" s="77"/>
      <c r="M11" s="52"/>
      <c r="N11" s="52"/>
      <c r="O11" s="58"/>
      <c r="P11" s="86"/>
      <c r="Q11" s="77"/>
      <c r="R11" s="52"/>
      <c r="S11" s="52" t="s">
        <v>1160</v>
      </c>
      <c r="T11" s="86">
        <v>605</v>
      </c>
    </row>
    <row r="12" spans="1:20" ht="13.9" customHeight="1" x14ac:dyDescent="0.2">
      <c r="B12" s="77"/>
      <c r="C12" s="52"/>
      <c r="D12" s="52" t="s">
        <v>1431</v>
      </c>
      <c r="E12" s="58">
        <v>0.25</v>
      </c>
      <c r="F12" s="86"/>
      <c r="G12" s="77"/>
      <c r="H12" s="52"/>
      <c r="I12" s="52"/>
      <c r="J12" s="58"/>
      <c r="K12" s="86"/>
      <c r="L12" s="77"/>
      <c r="M12" s="52"/>
      <c r="N12" s="52"/>
      <c r="O12" s="58"/>
      <c r="P12" s="86"/>
      <c r="Q12" s="77"/>
      <c r="R12" s="52"/>
      <c r="S12" s="52"/>
      <c r="T12" s="86"/>
    </row>
    <row r="13" spans="1:20" x14ac:dyDescent="0.2">
      <c r="B13" s="77"/>
      <c r="C13" s="52"/>
      <c r="D13" s="52" t="s">
        <v>9</v>
      </c>
      <c r="E13" s="58">
        <v>0.54</v>
      </c>
      <c r="F13" s="86"/>
      <c r="G13" s="77"/>
      <c r="H13" s="52"/>
      <c r="I13" s="52" t="s">
        <v>1853</v>
      </c>
      <c r="J13" s="58">
        <v>0.17</v>
      </c>
      <c r="K13" s="86"/>
      <c r="L13" s="77"/>
      <c r="M13" s="52"/>
      <c r="N13" s="52" t="s">
        <v>1853</v>
      </c>
      <c r="O13" s="58">
        <v>0.17</v>
      </c>
      <c r="P13" s="86"/>
      <c r="Q13" s="77"/>
      <c r="R13" s="52"/>
      <c r="S13" s="52"/>
      <c r="T13" s="86"/>
    </row>
    <row r="14" spans="1:20" x14ac:dyDescent="0.2">
      <c r="A14" s="20" t="s">
        <v>991</v>
      </c>
      <c r="B14" s="78"/>
      <c r="C14" s="59"/>
      <c r="D14" s="59"/>
      <c r="E14" s="61"/>
      <c r="F14" s="87"/>
      <c r="G14" s="78"/>
      <c r="H14" s="59"/>
      <c r="I14" s="59" t="s">
        <v>1859</v>
      </c>
      <c r="J14" s="61">
        <v>0.6</v>
      </c>
      <c r="K14" s="87"/>
      <c r="L14" s="78"/>
      <c r="M14" s="59"/>
      <c r="N14" s="59" t="s">
        <v>1005</v>
      </c>
      <c r="O14" s="61">
        <v>0.15</v>
      </c>
      <c r="P14" s="87"/>
      <c r="Q14" s="78"/>
      <c r="R14" s="59"/>
      <c r="S14" s="59"/>
      <c r="T14" s="87"/>
    </row>
    <row r="15" spans="1:20" x14ac:dyDescent="0.2">
      <c r="A15" s="20"/>
      <c r="B15" s="79"/>
      <c r="C15" s="62"/>
      <c r="D15" s="62"/>
      <c r="E15" s="64"/>
      <c r="F15" s="88"/>
      <c r="G15" s="79"/>
      <c r="H15" s="62"/>
      <c r="I15" s="62" t="s">
        <v>1003</v>
      </c>
      <c r="J15" s="64">
        <v>0.5</v>
      </c>
      <c r="K15" s="88"/>
      <c r="L15" s="79"/>
      <c r="M15" s="62"/>
      <c r="N15" s="62" t="s">
        <v>1006</v>
      </c>
      <c r="O15" s="64">
        <v>0.8</v>
      </c>
      <c r="P15" s="88"/>
      <c r="Q15" s="79"/>
      <c r="R15" s="62"/>
      <c r="S15" s="62"/>
      <c r="T15" s="88"/>
    </row>
    <row r="16" spans="1:20" x14ac:dyDescent="0.2">
      <c r="B16" s="76"/>
      <c r="C16" s="55"/>
      <c r="D16" s="55" t="s">
        <v>1007</v>
      </c>
      <c r="E16" s="70">
        <f>VLOOKUP(D16,'Vpf Art Genre Subs Tipi di suss'!$A:$B,2,FALSE)</f>
        <v>1</v>
      </c>
      <c r="F16" s="89"/>
      <c r="G16" s="76"/>
      <c r="H16" s="55"/>
      <c r="I16" s="55" t="s">
        <v>1007</v>
      </c>
      <c r="J16" s="70">
        <f>VLOOKUP(I16,'Vpf Art Genre Subs Tipi di suss'!$A:$B,2,FALSE)</f>
        <v>1</v>
      </c>
      <c r="K16" s="89"/>
      <c r="L16" s="76"/>
      <c r="M16" s="55"/>
      <c r="N16" s="55" t="s">
        <v>1007</v>
      </c>
      <c r="O16" s="70">
        <f>VLOOKUP(N16,'Vpf Art Genre Subs Tipi di suss'!$A:$B,2,FALSE)</f>
        <v>1</v>
      </c>
      <c r="P16" s="89"/>
      <c r="Q16" s="76"/>
      <c r="R16" s="55"/>
      <c r="S16" s="55" t="s">
        <v>1048</v>
      </c>
      <c r="T16" s="89"/>
    </row>
    <row r="17" spans="1:20" x14ac:dyDescent="0.2">
      <c r="A17" s="1" t="s">
        <v>992</v>
      </c>
      <c r="B17" s="77"/>
      <c r="C17" s="52"/>
      <c r="D17" s="52" t="s">
        <v>1847</v>
      </c>
      <c r="E17" s="58">
        <v>0.2</v>
      </c>
      <c r="F17" s="90">
        <v>101</v>
      </c>
      <c r="G17" s="81"/>
      <c r="H17" s="65"/>
      <c r="I17" s="65" t="s">
        <v>1161</v>
      </c>
      <c r="J17" s="58">
        <v>0.2</v>
      </c>
      <c r="K17" s="90">
        <v>208</v>
      </c>
      <c r="L17" s="81"/>
      <c r="M17" s="65"/>
      <c r="N17" s="65" t="s">
        <v>1004</v>
      </c>
      <c r="O17" s="58">
        <v>0.05</v>
      </c>
      <c r="P17" s="90">
        <v>205</v>
      </c>
      <c r="Q17" s="77"/>
      <c r="R17" s="52"/>
      <c r="S17" s="52" t="s">
        <v>1294</v>
      </c>
      <c r="T17" s="86">
        <v>407</v>
      </c>
    </row>
    <row r="18" spans="1:20" x14ac:dyDescent="0.2">
      <c r="A18" s="34">
        <f>A7+1</f>
        <v>43291</v>
      </c>
      <c r="B18" s="77"/>
      <c r="C18" s="52"/>
      <c r="D18" s="52" t="s">
        <v>1848</v>
      </c>
      <c r="E18" s="58">
        <v>0.2</v>
      </c>
      <c r="F18" s="90">
        <v>102</v>
      </c>
      <c r="G18" s="81" t="s">
        <v>1008</v>
      </c>
      <c r="H18" s="65"/>
      <c r="I18" s="65" t="s">
        <v>1162</v>
      </c>
      <c r="J18" s="58">
        <v>2.0499999999999998</v>
      </c>
      <c r="K18" s="90">
        <v>407</v>
      </c>
      <c r="L18" s="81"/>
      <c r="M18" s="65"/>
      <c r="N18" s="65" t="s">
        <v>962</v>
      </c>
      <c r="O18" s="58">
        <v>2.33</v>
      </c>
      <c r="P18" s="86">
        <v>923</v>
      </c>
      <c r="Q18" s="77"/>
      <c r="R18" s="52"/>
      <c r="S18" s="52" t="s">
        <v>1223</v>
      </c>
      <c r="T18" s="86"/>
    </row>
    <row r="19" spans="1:20" x14ac:dyDescent="0.2">
      <c r="B19" s="77"/>
      <c r="C19" s="52"/>
      <c r="D19" s="52" t="s">
        <v>6</v>
      </c>
      <c r="E19" s="58">
        <v>0.39</v>
      </c>
      <c r="F19" s="90"/>
      <c r="G19" s="81"/>
      <c r="H19" s="65"/>
      <c r="I19" s="65" t="s">
        <v>1295</v>
      </c>
      <c r="J19" s="58"/>
      <c r="K19" s="90"/>
      <c r="L19" s="81"/>
      <c r="M19" s="65"/>
      <c r="N19" s="65" t="s">
        <v>1254</v>
      </c>
      <c r="O19" s="58">
        <v>0.46</v>
      </c>
      <c r="P19" s="86"/>
      <c r="Q19" s="77"/>
      <c r="R19" s="52"/>
      <c r="S19" s="52"/>
      <c r="T19" s="86"/>
    </row>
    <row r="20" spans="1:20" x14ac:dyDescent="0.2">
      <c r="B20" s="77"/>
      <c r="C20" s="52"/>
      <c r="D20" s="52" t="s">
        <v>7</v>
      </c>
      <c r="E20" s="58">
        <v>0.44</v>
      </c>
      <c r="F20" s="90"/>
      <c r="G20" s="81"/>
      <c r="H20" s="65"/>
      <c r="I20" s="65" t="s">
        <v>1222</v>
      </c>
      <c r="J20" s="58">
        <v>0.48</v>
      </c>
      <c r="K20" s="90">
        <v>608</v>
      </c>
      <c r="L20" s="81"/>
      <c r="M20" s="65"/>
      <c r="N20" s="65" t="s">
        <v>1016</v>
      </c>
      <c r="O20" s="58">
        <v>0.05</v>
      </c>
      <c r="P20" s="86"/>
      <c r="Q20" s="77"/>
      <c r="R20" s="52"/>
      <c r="S20" s="52"/>
      <c r="T20" s="86"/>
    </row>
    <row r="21" spans="1:20" x14ac:dyDescent="0.2">
      <c r="A21" s="19">
        <f>SUM(O17:O26)*O16+SUM(J17:J26)*J16+SUM(E17:E26)*E16</f>
        <v>11.82</v>
      </c>
      <c r="B21" s="77"/>
      <c r="C21" s="52"/>
      <c r="D21" s="52" t="s">
        <v>1866</v>
      </c>
      <c r="E21" s="58">
        <v>0.17</v>
      </c>
      <c r="F21" s="90"/>
      <c r="G21" s="81"/>
      <c r="H21" s="65"/>
      <c r="I21" s="65" t="s">
        <v>1163</v>
      </c>
      <c r="J21" s="58">
        <v>1.08</v>
      </c>
      <c r="K21" s="90">
        <v>704</v>
      </c>
      <c r="L21" s="81"/>
      <c r="M21" s="65"/>
      <c r="N21" s="65"/>
      <c r="O21" s="58"/>
      <c r="P21" s="86"/>
      <c r="Q21" s="76"/>
      <c r="R21" s="55"/>
      <c r="S21" s="55" t="s">
        <v>1049</v>
      </c>
      <c r="T21" s="89"/>
    </row>
    <row r="22" spans="1:20" x14ac:dyDescent="0.2">
      <c r="B22" s="77"/>
      <c r="C22" s="52"/>
      <c r="D22" s="52" t="s">
        <v>8</v>
      </c>
      <c r="E22" s="58">
        <v>0.14000000000000001</v>
      </c>
      <c r="F22" s="90"/>
      <c r="G22" s="81"/>
      <c r="H22" s="65"/>
      <c r="I22" s="65"/>
      <c r="J22" s="58"/>
      <c r="K22" s="90"/>
      <c r="L22" s="81"/>
      <c r="M22" s="65"/>
      <c r="N22" s="65" t="s">
        <v>866</v>
      </c>
      <c r="O22" s="58">
        <v>0.53</v>
      </c>
      <c r="P22" s="86">
        <v>223</v>
      </c>
      <c r="Q22" s="77"/>
      <c r="R22" s="52"/>
      <c r="S22" s="52" t="s">
        <v>1265</v>
      </c>
      <c r="T22" s="86">
        <v>923</v>
      </c>
    </row>
    <row r="23" spans="1:20" x14ac:dyDescent="0.2">
      <c r="B23" s="77"/>
      <c r="C23" s="52"/>
      <c r="D23" s="52" t="s">
        <v>1431</v>
      </c>
      <c r="E23" s="58">
        <v>0.25</v>
      </c>
      <c r="F23" s="90"/>
      <c r="G23" s="81"/>
      <c r="H23" s="65"/>
      <c r="I23" s="65"/>
      <c r="J23" s="58"/>
      <c r="K23" s="90"/>
      <c r="L23" s="81"/>
      <c r="M23" s="65"/>
      <c r="N23" s="65"/>
      <c r="O23" s="58"/>
      <c r="P23" s="86"/>
      <c r="Q23" s="77"/>
      <c r="R23" s="52"/>
      <c r="S23" s="52" t="s">
        <v>1264</v>
      </c>
      <c r="T23" s="86"/>
    </row>
    <row r="24" spans="1:20" x14ac:dyDescent="0.2">
      <c r="B24" s="77"/>
      <c r="C24" s="52"/>
      <c r="D24" s="52" t="s">
        <v>1164</v>
      </c>
      <c r="E24" s="58">
        <v>0.5</v>
      </c>
      <c r="F24" s="90"/>
      <c r="G24" s="81"/>
      <c r="H24" s="65"/>
      <c r="I24" s="65" t="s">
        <v>1849</v>
      </c>
      <c r="J24" s="58">
        <v>0.1</v>
      </c>
      <c r="K24" s="90">
        <v>100</v>
      </c>
      <c r="L24" s="81"/>
      <c r="M24" s="65"/>
      <c r="N24" s="65" t="s">
        <v>1849</v>
      </c>
      <c r="O24" s="58">
        <v>0.1</v>
      </c>
      <c r="P24" s="90">
        <v>100</v>
      </c>
      <c r="Q24" s="77"/>
      <c r="R24" s="52"/>
      <c r="S24" s="52"/>
      <c r="T24" s="86"/>
    </row>
    <row r="25" spans="1:20" x14ac:dyDescent="0.2">
      <c r="A25" s="20" t="s">
        <v>991</v>
      </c>
      <c r="B25" s="78"/>
      <c r="C25" s="59"/>
      <c r="D25" s="59"/>
      <c r="E25" s="61"/>
      <c r="F25" s="91"/>
      <c r="G25" s="82"/>
      <c r="H25" s="66"/>
      <c r="I25" s="66" t="s">
        <v>1012</v>
      </c>
      <c r="J25" s="61">
        <v>0.55000000000000004</v>
      </c>
      <c r="K25" s="91"/>
      <c r="L25" s="82"/>
      <c r="M25" s="66"/>
      <c r="N25" s="66" t="s">
        <v>1014</v>
      </c>
      <c r="O25" s="61">
        <v>0.55000000000000004</v>
      </c>
      <c r="P25" s="87"/>
      <c r="Q25" s="78"/>
      <c r="R25" s="59"/>
      <c r="S25" s="59"/>
      <c r="T25" s="87"/>
    </row>
    <row r="26" spans="1:20" x14ac:dyDescent="0.2">
      <c r="A26" s="20"/>
      <c r="B26" s="79"/>
      <c r="C26" s="62"/>
      <c r="D26" s="62"/>
      <c r="E26" s="64"/>
      <c r="F26" s="92"/>
      <c r="G26" s="83"/>
      <c r="H26" s="67"/>
      <c r="I26" s="67" t="s">
        <v>1252</v>
      </c>
      <c r="J26" s="64">
        <v>0.6</v>
      </c>
      <c r="K26" s="92"/>
      <c r="L26" s="83"/>
      <c r="M26" s="67"/>
      <c r="N26" s="67" t="s">
        <v>1255</v>
      </c>
      <c r="O26" s="64">
        <v>0.4</v>
      </c>
      <c r="P26" s="88"/>
      <c r="Q26" s="79"/>
      <c r="R26" s="62"/>
      <c r="S26" s="62"/>
      <c r="T26" s="88"/>
    </row>
    <row r="27" spans="1:20" x14ac:dyDescent="0.2">
      <c r="B27" s="76"/>
      <c r="C27" s="55"/>
      <c r="D27" s="55" t="s">
        <v>1007</v>
      </c>
      <c r="E27" s="70">
        <f>VLOOKUP(D27,'Vpf Art Genre Subs Tipi di suss'!$A:$B,2,FALSE)</f>
        <v>1</v>
      </c>
      <c r="F27" s="89"/>
      <c r="G27" s="76"/>
      <c r="H27" s="55"/>
      <c r="I27" s="55" t="s">
        <v>1007</v>
      </c>
      <c r="J27" s="70">
        <f>VLOOKUP(I27,'Vpf Art Genre Subs Tipi di suss'!$A:$B,2,FALSE)</f>
        <v>1</v>
      </c>
      <c r="K27" s="89"/>
      <c r="L27" s="84"/>
      <c r="M27" s="68"/>
      <c r="N27" s="68" t="s">
        <v>989</v>
      </c>
      <c r="O27" s="71">
        <f>VLOOKUP(N27,'Vpf Art Genre Subs Tipi di suss'!$A:$B,2,FALSE)</f>
        <v>0.3</v>
      </c>
      <c r="P27" s="93"/>
      <c r="Q27" s="76"/>
      <c r="R27" s="55"/>
      <c r="S27" s="55" t="s">
        <v>1048</v>
      </c>
      <c r="T27" s="89"/>
    </row>
    <row r="28" spans="1:20" x14ac:dyDescent="0.2">
      <c r="A28" s="1" t="s">
        <v>993</v>
      </c>
      <c r="B28" s="77"/>
      <c r="C28" s="52"/>
      <c r="D28" s="52" t="s">
        <v>1847</v>
      </c>
      <c r="E28" s="58">
        <v>0.2</v>
      </c>
      <c r="F28" s="90">
        <v>101</v>
      </c>
      <c r="G28" s="81"/>
      <c r="H28" s="65"/>
      <c r="I28" s="65" t="s">
        <v>229</v>
      </c>
      <c r="J28" s="58">
        <v>0.26</v>
      </c>
      <c r="K28" s="90">
        <v>210</v>
      </c>
      <c r="L28" s="81"/>
      <c r="M28" s="65"/>
      <c r="N28" s="65" t="s">
        <v>1234</v>
      </c>
      <c r="O28" s="58">
        <v>0.27</v>
      </c>
      <c r="P28" s="86">
        <v>617</v>
      </c>
      <c r="Q28" s="77"/>
      <c r="R28" s="52"/>
      <c r="S28" s="52" t="s">
        <v>1167</v>
      </c>
      <c r="T28" s="86">
        <v>606</v>
      </c>
    </row>
    <row r="29" spans="1:20" x14ac:dyDescent="0.2">
      <c r="A29" s="34">
        <f>A18+1</f>
        <v>43292</v>
      </c>
      <c r="B29" s="77"/>
      <c r="C29" s="52"/>
      <c r="D29" s="52" t="s">
        <v>1848</v>
      </c>
      <c r="E29" s="58">
        <v>0.2</v>
      </c>
      <c r="F29" s="90">
        <v>102</v>
      </c>
      <c r="G29" s="81" t="s">
        <v>1008</v>
      </c>
      <c r="H29" s="65"/>
      <c r="I29" s="65" t="s">
        <v>1266</v>
      </c>
      <c r="J29" s="58">
        <v>2.85</v>
      </c>
      <c r="K29" s="90">
        <v>408</v>
      </c>
      <c r="L29" s="81"/>
      <c r="M29" s="65"/>
      <c r="N29" s="65" t="s">
        <v>242</v>
      </c>
      <c r="O29" s="58">
        <v>0.28999999999999998</v>
      </c>
      <c r="P29" s="86">
        <v>311</v>
      </c>
      <c r="Q29" s="77"/>
      <c r="R29" s="52"/>
      <c r="S29" s="52" t="s">
        <v>1168</v>
      </c>
      <c r="T29" s="86"/>
    </row>
    <row r="30" spans="1:20" x14ac:dyDescent="0.2">
      <c r="B30" s="77"/>
      <c r="C30" s="52"/>
      <c r="D30" s="52" t="s">
        <v>6</v>
      </c>
      <c r="E30" s="58">
        <v>0.39</v>
      </c>
      <c r="F30" s="90"/>
      <c r="G30" s="81"/>
      <c r="H30" s="65"/>
      <c r="I30" s="65" t="s">
        <v>1267</v>
      </c>
      <c r="J30" s="58">
        <v>0.05</v>
      </c>
      <c r="K30" s="90"/>
      <c r="L30" s="81"/>
      <c r="M30" s="65"/>
      <c r="N30" s="65"/>
      <c r="O30" s="58"/>
      <c r="P30" s="86"/>
      <c r="Q30" s="77"/>
      <c r="R30" s="52"/>
      <c r="S30" s="52"/>
      <c r="T30" s="86"/>
    </row>
    <row r="31" spans="1:20" x14ac:dyDescent="0.2">
      <c r="B31" s="77"/>
      <c r="C31" s="52"/>
      <c r="D31" s="52" t="s">
        <v>7</v>
      </c>
      <c r="E31" s="58">
        <v>0.44</v>
      </c>
      <c r="F31" s="90"/>
      <c r="G31" s="81"/>
      <c r="H31" s="65"/>
      <c r="I31" s="65" t="s">
        <v>1268</v>
      </c>
      <c r="J31" s="58">
        <v>0.68</v>
      </c>
      <c r="K31" s="90">
        <v>606</v>
      </c>
      <c r="L31" s="81"/>
      <c r="M31" s="65"/>
      <c r="N31" s="65" t="s">
        <v>1287</v>
      </c>
      <c r="O31" s="58">
        <v>0.15</v>
      </c>
      <c r="P31" s="86"/>
      <c r="Q31" s="77"/>
      <c r="R31" s="52"/>
      <c r="S31" s="52"/>
      <c r="T31" s="86"/>
    </row>
    <row r="32" spans="1:20" x14ac:dyDescent="0.2">
      <c r="A32" s="19">
        <f>SUM(O28:O37)*O27+SUM(J28:J37)*J27+SUM(E28:E37)*E27</f>
        <v>8.6530000000000005</v>
      </c>
      <c r="B32" s="77"/>
      <c r="C32" s="52"/>
      <c r="D32" s="52" t="s">
        <v>1866</v>
      </c>
      <c r="E32" s="58">
        <v>0.17</v>
      </c>
      <c r="F32" s="90"/>
      <c r="G32" s="81"/>
      <c r="H32" s="65"/>
      <c r="I32" s="65" t="s">
        <v>663</v>
      </c>
      <c r="J32" s="58">
        <v>0.79</v>
      </c>
      <c r="K32" s="90">
        <v>704</v>
      </c>
      <c r="L32" s="81"/>
      <c r="M32" s="65"/>
      <c r="N32" s="65" t="s">
        <v>1177</v>
      </c>
      <c r="O32" s="58">
        <v>0.2</v>
      </c>
      <c r="P32" s="86">
        <v>812</v>
      </c>
      <c r="Q32" s="76"/>
      <c r="R32" s="55"/>
      <c r="S32" s="55" t="s">
        <v>1049</v>
      </c>
      <c r="T32" s="89"/>
    </row>
    <row r="33" spans="1:20" x14ac:dyDescent="0.2">
      <c r="B33" s="77"/>
      <c r="C33" s="52"/>
      <c r="D33" s="52" t="s">
        <v>8</v>
      </c>
      <c r="E33" s="58">
        <v>0.14000000000000001</v>
      </c>
      <c r="F33" s="90"/>
      <c r="G33" s="81"/>
      <c r="H33" s="65"/>
      <c r="I33" s="65"/>
      <c r="J33" s="58"/>
      <c r="K33" s="90"/>
      <c r="L33" s="81"/>
      <c r="M33" s="65"/>
      <c r="N33" s="65" t="s">
        <v>1165</v>
      </c>
      <c r="O33" s="58">
        <v>0.15</v>
      </c>
      <c r="P33" s="86">
        <v>808</v>
      </c>
      <c r="Q33" s="77"/>
      <c r="R33" s="52"/>
      <c r="S33" s="52" t="s">
        <v>1234</v>
      </c>
      <c r="T33" s="86">
        <v>617</v>
      </c>
    </row>
    <row r="34" spans="1:20" x14ac:dyDescent="0.2">
      <c r="B34" s="77"/>
      <c r="C34" s="52"/>
      <c r="D34" s="52" t="s">
        <v>1431</v>
      </c>
      <c r="E34" s="58">
        <v>0.25</v>
      </c>
      <c r="F34" s="90"/>
      <c r="G34" s="81"/>
      <c r="H34" s="65"/>
      <c r="I34" s="65"/>
      <c r="J34" s="58"/>
      <c r="K34" s="90"/>
      <c r="L34" s="81"/>
      <c r="M34" s="65"/>
      <c r="N34" s="65" t="s">
        <v>1854</v>
      </c>
      <c r="O34" s="58">
        <v>0.05</v>
      </c>
      <c r="P34" s="86"/>
      <c r="Q34" s="77"/>
      <c r="R34" s="52"/>
      <c r="S34" s="52" t="s">
        <v>1235</v>
      </c>
      <c r="T34" s="86">
        <v>308</v>
      </c>
    </row>
    <row r="35" spans="1:20" x14ac:dyDescent="0.2">
      <c r="B35" s="77"/>
      <c r="C35" s="52"/>
      <c r="D35" s="52" t="s">
        <v>922</v>
      </c>
      <c r="E35" s="58">
        <v>0.5</v>
      </c>
      <c r="F35" s="90">
        <v>904</v>
      </c>
      <c r="G35" s="81"/>
      <c r="H35" s="65"/>
      <c r="I35" s="65" t="s">
        <v>1166</v>
      </c>
      <c r="J35" s="58">
        <v>0.1</v>
      </c>
      <c r="K35" s="90">
        <v>100</v>
      </c>
      <c r="L35" s="81"/>
      <c r="M35" s="65"/>
      <c r="N35" s="65" t="s">
        <v>1851</v>
      </c>
      <c r="O35" s="58">
        <v>0.1</v>
      </c>
      <c r="P35" s="90">
        <v>100</v>
      </c>
      <c r="Q35" s="77"/>
      <c r="R35" s="52"/>
      <c r="S35" s="52"/>
      <c r="T35" s="86"/>
    </row>
    <row r="36" spans="1:20" x14ac:dyDescent="0.2">
      <c r="A36" s="20" t="s">
        <v>991</v>
      </c>
      <c r="B36" s="78"/>
      <c r="C36" s="59"/>
      <c r="D36" s="59"/>
      <c r="E36" s="61"/>
      <c r="F36" s="91"/>
      <c r="G36" s="82"/>
      <c r="H36" s="66"/>
      <c r="I36" s="66" t="s">
        <v>1856</v>
      </c>
      <c r="J36" s="61">
        <v>0.2</v>
      </c>
      <c r="K36" s="91"/>
      <c r="L36" s="82"/>
      <c r="M36" s="66"/>
      <c r="N36" s="66" t="s">
        <v>1018</v>
      </c>
      <c r="O36" s="61">
        <v>0.4</v>
      </c>
      <c r="P36" s="87"/>
      <c r="Q36" s="78"/>
      <c r="R36" s="59"/>
      <c r="S36" s="59"/>
      <c r="T36" s="87"/>
    </row>
    <row r="37" spans="1:20" x14ac:dyDescent="0.2">
      <c r="A37" s="20"/>
      <c r="B37" s="79"/>
      <c r="C37" s="62"/>
      <c r="D37" s="62"/>
      <c r="E37" s="64"/>
      <c r="F37" s="92"/>
      <c r="G37" s="83"/>
      <c r="H37" s="67"/>
      <c r="I37" s="67" t="s">
        <v>1006</v>
      </c>
      <c r="J37" s="64">
        <v>0.8</v>
      </c>
      <c r="K37" s="92"/>
      <c r="L37" s="83"/>
      <c r="M37" s="67"/>
      <c r="N37" s="67" t="s">
        <v>1003</v>
      </c>
      <c r="O37" s="64">
        <v>0.5</v>
      </c>
      <c r="P37" s="88"/>
      <c r="Q37" s="79"/>
      <c r="R37" s="62"/>
      <c r="S37" s="62"/>
      <c r="T37" s="88"/>
    </row>
    <row r="38" spans="1:20" x14ac:dyDescent="0.2">
      <c r="B38" s="76"/>
      <c r="C38" s="55"/>
      <c r="D38" s="55" t="s">
        <v>1007</v>
      </c>
      <c r="E38" s="70">
        <f>VLOOKUP(D38,'Vpf Art Genre Subs Tipi di suss'!$A:$B,2,FALSE)</f>
        <v>1</v>
      </c>
      <c r="F38" s="89"/>
      <c r="G38" s="76"/>
      <c r="H38" s="55"/>
      <c r="I38" s="55" t="s">
        <v>1007</v>
      </c>
      <c r="J38" s="70">
        <f>VLOOKUP(I38,'Vpf Art Genre Subs Tipi di suss'!$A:$B,2,FALSE)</f>
        <v>1</v>
      </c>
      <c r="K38" s="89"/>
      <c r="L38" s="76"/>
      <c r="M38" s="55"/>
      <c r="N38" s="55" t="s">
        <v>1007</v>
      </c>
      <c r="O38" s="70">
        <f>VLOOKUP(N38,'Vpf Art Genre Subs Tipi di suss'!$A:$B,2,FALSE)</f>
        <v>1</v>
      </c>
      <c r="P38" s="89"/>
      <c r="Q38" s="76"/>
      <c r="R38" s="55"/>
      <c r="S38" s="55" t="s">
        <v>1048</v>
      </c>
      <c r="T38" s="89"/>
    </row>
    <row r="39" spans="1:20" x14ac:dyDescent="0.2">
      <c r="A39" s="1" t="s">
        <v>994</v>
      </c>
      <c r="B39" s="77"/>
      <c r="C39" s="52"/>
      <c r="D39" s="52" t="s">
        <v>1847</v>
      </c>
      <c r="E39" s="58">
        <v>0.2</v>
      </c>
      <c r="F39" s="90">
        <v>101</v>
      </c>
      <c r="G39" s="81"/>
      <c r="H39" s="65"/>
      <c r="I39" s="65" t="s">
        <v>1269</v>
      </c>
      <c r="J39" s="58">
        <v>0.11</v>
      </c>
      <c r="K39" s="90">
        <v>212</v>
      </c>
      <c r="L39" s="81"/>
      <c r="M39" s="65"/>
      <c r="N39" s="65" t="s">
        <v>1026</v>
      </c>
      <c r="O39" s="58">
        <v>0.12</v>
      </c>
      <c r="P39" s="86">
        <v>206</v>
      </c>
      <c r="Q39" s="77"/>
      <c r="R39" s="52"/>
      <c r="S39" s="52" t="s">
        <v>1225</v>
      </c>
      <c r="T39" s="86"/>
    </row>
    <row r="40" spans="1:20" x14ac:dyDescent="0.2">
      <c r="A40" s="34">
        <f>A29+1</f>
        <v>43293</v>
      </c>
      <c r="B40" s="77"/>
      <c r="C40" s="52"/>
      <c r="D40" s="52" t="s">
        <v>1848</v>
      </c>
      <c r="E40" s="58">
        <v>0.2</v>
      </c>
      <c r="F40" s="90">
        <v>102</v>
      </c>
      <c r="G40" s="81" t="s">
        <v>1008</v>
      </c>
      <c r="H40" s="65"/>
      <c r="I40" s="65" t="s">
        <v>1270</v>
      </c>
      <c r="J40" s="58">
        <v>2.9</v>
      </c>
      <c r="K40" s="90">
        <v>416</v>
      </c>
      <c r="L40" s="81" t="s">
        <v>1008</v>
      </c>
      <c r="M40" s="65"/>
      <c r="N40" s="65" t="s">
        <v>1169</v>
      </c>
      <c r="O40" s="58">
        <v>1.28</v>
      </c>
      <c r="P40" s="86"/>
      <c r="Q40" s="77"/>
      <c r="R40" s="52"/>
      <c r="S40" s="52"/>
      <c r="T40" s="86"/>
    </row>
    <row r="41" spans="1:20" x14ac:dyDescent="0.2">
      <c r="B41" s="77"/>
      <c r="C41" s="52"/>
      <c r="D41" s="52" t="s">
        <v>6</v>
      </c>
      <c r="E41" s="58">
        <v>0.39</v>
      </c>
      <c r="F41" s="90"/>
      <c r="G41" s="81"/>
      <c r="H41" s="65"/>
      <c r="I41" s="65" t="s">
        <v>559</v>
      </c>
      <c r="J41" s="58">
        <v>0.68</v>
      </c>
      <c r="K41" s="90"/>
      <c r="L41" s="81"/>
      <c r="M41" s="65"/>
      <c r="N41" s="65" t="s">
        <v>1170</v>
      </c>
      <c r="O41" s="58">
        <v>0.19</v>
      </c>
      <c r="P41" s="86">
        <v>304</v>
      </c>
      <c r="Q41" s="77"/>
      <c r="R41" s="52"/>
      <c r="S41" s="52"/>
      <c r="T41" s="86"/>
    </row>
    <row r="42" spans="1:20" x14ac:dyDescent="0.2">
      <c r="B42" s="77"/>
      <c r="C42" s="52"/>
      <c r="D42" s="52" t="s">
        <v>7</v>
      </c>
      <c r="E42" s="58">
        <v>0.44</v>
      </c>
      <c r="F42" s="90"/>
      <c r="G42" s="81"/>
      <c r="H42" s="65"/>
      <c r="I42" s="65" t="s">
        <v>681</v>
      </c>
      <c r="J42" s="58">
        <v>0.73</v>
      </c>
      <c r="K42" s="90">
        <v>704</v>
      </c>
      <c r="L42" s="81"/>
      <c r="M42" s="65"/>
      <c r="N42" s="65" t="s">
        <v>609</v>
      </c>
      <c r="O42" s="58">
        <v>0.56999999999999995</v>
      </c>
      <c r="P42" s="86">
        <v>611</v>
      </c>
      <c r="Q42" s="77"/>
      <c r="R42" s="52"/>
      <c r="S42" s="52"/>
      <c r="T42" s="86"/>
    </row>
    <row r="43" spans="1:20" x14ac:dyDescent="0.2">
      <c r="A43" s="19">
        <f>SUM(O39:O48)*O38+SUM(J39:J48)*J38+SUM(E39:E48)*E38</f>
        <v>12.85</v>
      </c>
      <c r="B43" s="77"/>
      <c r="C43" s="52"/>
      <c r="D43" s="52" t="s">
        <v>1866</v>
      </c>
      <c r="E43" s="58">
        <v>0.17</v>
      </c>
      <c r="F43" s="90"/>
      <c r="G43" s="81"/>
      <c r="H43" s="65"/>
      <c r="I43" s="65"/>
      <c r="J43" s="58"/>
      <c r="K43" s="90"/>
      <c r="L43" s="81"/>
      <c r="M43" s="65"/>
      <c r="N43" s="65" t="s">
        <v>1171</v>
      </c>
      <c r="O43" s="58">
        <v>0.81</v>
      </c>
      <c r="P43" s="86">
        <v>706</v>
      </c>
      <c r="Q43" s="76"/>
      <c r="R43" s="55"/>
      <c r="S43" s="55" t="s">
        <v>1049</v>
      </c>
      <c r="T43" s="89"/>
    </row>
    <row r="44" spans="1:20" x14ac:dyDescent="0.2">
      <c r="B44" s="77"/>
      <c r="C44" s="52"/>
      <c r="D44" s="52" t="s">
        <v>8</v>
      </c>
      <c r="E44" s="58">
        <v>0.14000000000000001</v>
      </c>
      <c r="F44" s="90"/>
      <c r="G44" s="81"/>
      <c r="H44" s="65"/>
      <c r="I44" s="65" t="s">
        <v>853</v>
      </c>
      <c r="J44" s="58">
        <v>0.56999999999999995</v>
      </c>
      <c r="K44" s="90">
        <v>1105</v>
      </c>
      <c r="L44" s="81"/>
      <c r="M44" s="65"/>
      <c r="N44" s="65"/>
      <c r="O44" s="58"/>
      <c r="P44" s="86"/>
      <c r="Q44" s="77"/>
      <c r="R44" s="52"/>
      <c r="S44" s="52" t="s">
        <v>1271</v>
      </c>
      <c r="T44" s="86">
        <v>611</v>
      </c>
    </row>
    <row r="45" spans="1:20" x14ac:dyDescent="0.2">
      <c r="B45" s="77"/>
      <c r="C45" s="52"/>
      <c r="D45" s="52" t="s">
        <v>1431</v>
      </c>
      <c r="E45" s="58">
        <v>0.25</v>
      </c>
      <c r="F45" s="90"/>
      <c r="G45" s="81"/>
      <c r="H45" s="65"/>
      <c r="I45" s="65"/>
      <c r="J45" s="58"/>
      <c r="K45" s="90"/>
      <c r="L45" s="81"/>
      <c r="M45" s="65"/>
      <c r="N45" s="65"/>
      <c r="O45" s="58"/>
      <c r="P45" s="86"/>
      <c r="Q45" s="77"/>
      <c r="R45" s="52"/>
      <c r="S45" s="52"/>
      <c r="T45" s="86"/>
    </row>
    <row r="46" spans="1:20" x14ac:dyDescent="0.2">
      <c r="B46" s="77"/>
      <c r="C46" s="52"/>
      <c r="D46" s="52" t="s">
        <v>1172</v>
      </c>
      <c r="E46" s="58">
        <v>0.6</v>
      </c>
      <c r="F46" s="90"/>
      <c r="G46" s="81"/>
      <c r="H46" s="65"/>
      <c r="I46" s="65" t="s">
        <v>1023</v>
      </c>
      <c r="J46" s="58">
        <v>0.1</v>
      </c>
      <c r="K46" s="90">
        <v>100</v>
      </c>
      <c r="L46" s="81"/>
      <c r="M46" s="65"/>
      <c r="N46" s="65" t="s">
        <v>1023</v>
      </c>
      <c r="O46" s="58">
        <v>0.1</v>
      </c>
      <c r="P46" s="90">
        <v>100</v>
      </c>
      <c r="Q46" s="77"/>
      <c r="R46" s="52"/>
      <c r="S46" s="52"/>
      <c r="T46" s="86"/>
    </row>
    <row r="47" spans="1:20" x14ac:dyDescent="0.2">
      <c r="A47" s="20" t="s">
        <v>991</v>
      </c>
      <c r="B47" s="78"/>
      <c r="C47" s="59"/>
      <c r="D47" s="59"/>
      <c r="E47" s="61"/>
      <c r="F47" s="91"/>
      <c r="G47" s="82"/>
      <c r="H47" s="66"/>
      <c r="I47" s="66" t="s">
        <v>1030</v>
      </c>
      <c r="J47" s="61">
        <v>0.6</v>
      </c>
      <c r="K47" s="91"/>
      <c r="L47" s="82"/>
      <c r="M47" s="66"/>
      <c r="N47" s="66" t="s">
        <v>1859</v>
      </c>
      <c r="O47" s="61">
        <v>0.6</v>
      </c>
      <c r="P47" s="87"/>
      <c r="Q47" s="78"/>
      <c r="R47" s="59"/>
      <c r="S47" s="59"/>
      <c r="T47" s="87"/>
    </row>
    <row r="48" spans="1:20" x14ac:dyDescent="0.2">
      <c r="A48" s="20"/>
      <c r="B48" s="79"/>
      <c r="C48" s="62"/>
      <c r="D48" s="62"/>
      <c r="E48" s="64"/>
      <c r="F48" s="92"/>
      <c r="G48" s="83"/>
      <c r="H48" s="67"/>
      <c r="I48" s="67" t="s">
        <v>1003</v>
      </c>
      <c r="J48" s="64">
        <v>0.5</v>
      </c>
      <c r="K48" s="92"/>
      <c r="L48" s="83"/>
      <c r="M48" s="67"/>
      <c r="N48" s="67" t="s">
        <v>1013</v>
      </c>
      <c r="O48" s="64">
        <v>0.6</v>
      </c>
      <c r="P48" s="88"/>
      <c r="Q48" s="79"/>
      <c r="R48" s="62"/>
      <c r="S48" s="62"/>
      <c r="T48" s="88"/>
    </row>
    <row r="49" spans="1:20" x14ac:dyDescent="0.2">
      <c r="B49" s="76"/>
      <c r="C49" s="55"/>
      <c r="D49" s="55" t="s">
        <v>1007</v>
      </c>
      <c r="E49" s="70">
        <f>VLOOKUP(D49,'Vpf Art Genre Subs Tipi di suss'!$A:$B,2,FALSE)</f>
        <v>1</v>
      </c>
      <c r="F49" s="89"/>
      <c r="G49" s="76"/>
      <c r="H49" s="55"/>
      <c r="I49" s="55" t="s">
        <v>1007</v>
      </c>
      <c r="J49" s="70">
        <f>VLOOKUP(I49,'Vpf Art Genre Subs Tipi di suss'!$A:$B,2,FALSE)</f>
        <v>1</v>
      </c>
      <c r="K49" s="89"/>
      <c r="L49" s="76"/>
      <c r="M49" s="55"/>
      <c r="N49" s="55" t="s">
        <v>998</v>
      </c>
      <c r="O49" s="70">
        <f>VLOOKUP(N49,'Vpf Art Genre Subs Tipi di suss'!$A:$B,2,FALSE)</f>
        <v>0.75</v>
      </c>
      <c r="P49" s="89"/>
      <c r="Q49" s="76"/>
      <c r="R49" s="55"/>
      <c r="S49" s="55" t="s">
        <v>1048</v>
      </c>
      <c r="T49" s="89"/>
    </row>
    <row r="50" spans="1:20" x14ac:dyDescent="0.2">
      <c r="A50" s="1" t="s">
        <v>995</v>
      </c>
      <c r="B50" s="77"/>
      <c r="C50" s="52"/>
      <c r="D50" s="52" t="s">
        <v>1847</v>
      </c>
      <c r="E50" s="58">
        <v>0.2</v>
      </c>
      <c r="F50" s="90">
        <v>101</v>
      </c>
      <c r="G50" s="81"/>
      <c r="H50" s="65"/>
      <c r="I50" s="65" t="s">
        <v>1015</v>
      </c>
      <c r="J50" s="58">
        <v>0.05</v>
      </c>
      <c r="K50" s="90">
        <v>205</v>
      </c>
      <c r="L50" s="81"/>
      <c r="M50" s="65"/>
      <c r="N50" s="65" t="s">
        <v>1248</v>
      </c>
      <c r="O50" s="58">
        <v>0.21</v>
      </c>
      <c r="P50" s="86">
        <v>202</v>
      </c>
      <c r="Q50" s="77"/>
      <c r="R50" s="52"/>
      <c r="S50" s="52" t="s">
        <v>1306</v>
      </c>
      <c r="T50" s="86"/>
    </row>
    <row r="51" spans="1:20" x14ac:dyDescent="0.2">
      <c r="A51" s="34">
        <f>A40+1</f>
        <v>43294</v>
      </c>
      <c r="B51" s="77"/>
      <c r="C51" s="52"/>
      <c r="D51" s="52" t="s">
        <v>1848</v>
      </c>
      <c r="E51" s="58">
        <v>0.2</v>
      </c>
      <c r="F51" s="90">
        <v>102</v>
      </c>
      <c r="G51" s="81" t="s">
        <v>1008</v>
      </c>
      <c r="H51" s="65"/>
      <c r="I51" s="65" t="s">
        <v>542</v>
      </c>
      <c r="J51" s="58">
        <v>1.88</v>
      </c>
      <c r="K51" s="90">
        <v>502</v>
      </c>
      <c r="L51" s="81" t="s">
        <v>1008</v>
      </c>
      <c r="M51" s="65"/>
      <c r="N51" s="65" t="s">
        <v>363</v>
      </c>
      <c r="O51" s="58">
        <v>3.38</v>
      </c>
      <c r="P51" s="86">
        <v>404</v>
      </c>
      <c r="Q51" s="77"/>
      <c r="R51" s="52"/>
      <c r="S51" s="52"/>
      <c r="T51" s="86"/>
    </row>
    <row r="52" spans="1:20" x14ac:dyDescent="0.2">
      <c r="B52" s="77"/>
      <c r="C52" s="52"/>
      <c r="D52" s="52" t="s">
        <v>6</v>
      </c>
      <c r="E52" s="58">
        <v>0.39</v>
      </c>
      <c r="F52" s="90"/>
      <c r="G52" s="81"/>
      <c r="H52" s="65"/>
      <c r="I52" s="65" t="s">
        <v>297</v>
      </c>
      <c r="J52" s="58">
        <v>0.34</v>
      </c>
      <c r="K52" s="90">
        <v>309</v>
      </c>
      <c r="L52" s="81"/>
      <c r="M52" s="65"/>
      <c r="N52" s="65" t="s">
        <v>1254</v>
      </c>
      <c r="O52" s="58">
        <v>0.46</v>
      </c>
      <c r="P52" s="86"/>
      <c r="Q52" s="77"/>
      <c r="R52" s="52"/>
      <c r="S52" s="52"/>
      <c r="T52" s="86"/>
    </row>
    <row r="53" spans="1:20" x14ac:dyDescent="0.2">
      <c r="B53" s="77"/>
      <c r="C53" s="52"/>
      <c r="D53" s="52" t="s">
        <v>7</v>
      </c>
      <c r="E53" s="58">
        <v>0.44</v>
      </c>
      <c r="F53" s="90"/>
      <c r="G53" s="81"/>
      <c r="H53" s="65"/>
      <c r="I53" s="65" t="s">
        <v>1011</v>
      </c>
      <c r="J53" s="58">
        <v>0.42</v>
      </c>
      <c r="K53" s="90">
        <v>608</v>
      </c>
      <c r="L53" s="81"/>
      <c r="M53" s="65"/>
      <c r="N53" s="65" t="s">
        <v>1016</v>
      </c>
      <c r="O53" s="58">
        <v>0.05</v>
      </c>
      <c r="P53" s="86"/>
      <c r="Q53" s="77"/>
      <c r="R53" s="52"/>
      <c r="S53" s="52"/>
      <c r="T53" s="86"/>
    </row>
    <row r="54" spans="1:20" x14ac:dyDescent="0.2">
      <c r="A54" s="19">
        <f>SUM(O50:O59)*O49+SUM(J50:J59)*J49+SUM(E50:E59)*E49</f>
        <v>10.985000000000001</v>
      </c>
      <c r="B54" s="77"/>
      <c r="C54" s="52"/>
      <c r="D54" s="52" t="s">
        <v>1866</v>
      </c>
      <c r="E54" s="58">
        <v>0.17</v>
      </c>
      <c r="F54" s="90"/>
      <c r="G54" s="81"/>
      <c r="H54" s="65"/>
      <c r="I54" s="65" t="s">
        <v>730</v>
      </c>
      <c r="J54" s="58">
        <v>0.47</v>
      </c>
      <c r="K54" s="90"/>
      <c r="L54" s="81"/>
      <c r="M54" s="65"/>
      <c r="N54" s="65"/>
      <c r="O54" s="58"/>
      <c r="P54" s="86"/>
      <c r="Q54" s="76"/>
      <c r="R54" s="55"/>
      <c r="S54" s="55" t="s">
        <v>1049</v>
      </c>
      <c r="T54" s="89"/>
    </row>
    <row r="55" spans="1:20" x14ac:dyDescent="0.2">
      <c r="B55" s="77"/>
      <c r="C55" s="52"/>
      <c r="D55" s="52" t="s">
        <v>8</v>
      </c>
      <c r="E55" s="58">
        <v>0.14000000000000001</v>
      </c>
      <c r="F55" s="90"/>
      <c r="G55" s="81"/>
      <c r="H55" s="65"/>
      <c r="I55" s="65"/>
      <c r="J55" s="58"/>
      <c r="K55" s="90"/>
      <c r="L55" s="81"/>
      <c r="M55" s="65"/>
      <c r="N55" s="65" t="s">
        <v>1284</v>
      </c>
      <c r="O55" s="58">
        <v>0.61</v>
      </c>
      <c r="P55" s="86">
        <v>1114</v>
      </c>
      <c r="Q55" s="77"/>
      <c r="R55" s="52"/>
      <c r="S55" s="52" t="s">
        <v>1855</v>
      </c>
      <c r="T55" s="86">
        <v>617</v>
      </c>
    </row>
    <row r="56" spans="1:20" x14ac:dyDescent="0.2">
      <c r="B56" s="77"/>
      <c r="C56" s="52"/>
      <c r="D56" s="52" t="s">
        <v>1431</v>
      </c>
      <c r="E56" s="58">
        <v>0.25</v>
      </c>
      <c r="F56" s="90"/>
      <c r="G56" s="81"/>
      <c r="H56" s="65"/>
      <c r="I56" s="65"/>
      <c r="J56" s="58"/>
      <c r="K56" s="90"/>
      <c r="L56" s="81"/>
      <c r="M56" s="65"/>
      <c r="N56" s="65"/>
      <c r="O56" s="58"/>
      <c r="P56" s="86"/>
      <c r="Q56" s="77"/>
      <c r="R56" s="52"/>
      <c r="S56" s="52" t="s">
        <v>1296</v>
      </c>
      <c r="T56" s="86"/>
    </row>
    <row r="57" spans="1:20" x14ac:dyDescent="0.2">
      <c r="B57" s="77"/>
      <c r="C57" s="52"/>
      <c r="D57" s="52" t="s">
        <v>1173</v>
      </c>
      <c r="E57" s="58">
        <v>0.54</v>
      </c>
      <c r="F57" s="90"/>
      <c r="G57" s="81"/>
      <c r="H57" s="65"/>
      <c r="I57" s="65" t="s">
        <v>1850</v>
      </c>
      <c r="J57" s="58">
        <v>0.1</v>
      </c>
      <c r="K57" s="90">
        <v>100</v>
      </c>
      <c r="L57" s="81"/>
      <c r="M57" s="65"/>
      <c r="N57" s="65" t="s">
        <v>1851</v>
      </c>
      <c r="O57" s="58">
        <v>0.1</v>
      </c>
      <c r="P57" s="90">
        <v>100</v>
      </c>
      <c r="Q57" s="77"/>
      <c r="R57" s="52"/>
      <c r="S57" s="52"/>
      <c r="T57" s="86"/>
    </row>
    <row r="58" spans="1:20" x14ac:dyDescent="0.2">
      <c r="A58" s="20" t="s">
        <v>991</v>
      </c>
      <c r="B58" s="78"/>
      <c r="C58" s="59"/>
      <c r="D58" s="59"/>
      <c r="E58" s="61"/>
      <c r="F58" s="91"/>
      <c r="G58" s="82"/>
      <c r="H58" s="66"/>
      <c r="I58" s="66" t="s">
        <v>1860</v>
      </c>
      <c r="J58" s="61">
        <v>0.35</v>
      </c>
      <c r="K58" s="91"/>
      <c r="L58" s="82"/>
      <c r="M58" s="66"/>
      <c r="N58" s="66" t="s">
        <v>1174</v>
      </c>
      <c r="O58" s="61">
        <v>0.45</v>
      </c>
      <c r="P58" s="87"/>
      <c r="Q58" s="78"/>
      <c r="R58" s="59"/>
      <c r="S58" s="59"/>
      <c r="T58" s="87"/>
    </row>
    <row r="59" spans="1:20" x14ac:dyDescent="0.2">
      <c r="A59" s="20"/>
      <c r="B59" s="79"/>
      <c r="C59" s="62"/>
      <c r="D59" s="62"/>
      <c r="E59" s="64"/>
      <c r="F59" s="92"/>
      <c r="G59" s="83"/>
      <c r="H59" s="67"/>
      <c r="I59" s="67" t="s">
        <v>1262</v>
      </c>
      <c r="J59" s="64">
        <v>0.5</v>
      </c>
      <c r="K59" s="92"/>
      <c r="L59" s="83"/>
      <c r="M59" s="67"/>
      <c r="N59" s="67" t="s">
        <v>1006</v>
      </c>
      <c r="O59" s="64">
        <v>0.8</v>
      </c>
      <c r="P59" s="88"/>
      <c r="Q59" s="79"/>
      <c r="R59" s="62"/>
      <c r="S59" s="62"/>
      <c r="T59" s="88"/>
    </row>
    <row r="60" spans="1:20" x14ac:dyDescent="0.2">
      <c r="B60" s="76"/>
      <c r="C60" s="55"/>
      <c r="D60" s="55" t="s">
        <v>998</v>
      </c>
      <c r="E60" s="70">
        <f>VLOOKUP(D60,'Vpf Art Genre Subs Tipi di suss'!$A:$B,2,FALSE)</f>
        <v>0.75</v>
      </c>
      <c r="F60" s="89"/>
      <c r="G60" s="76"/>
      <c r="H60" s="55"/>
      <c r="I60" s="55" t="s">
        <v>990</v>
      </c>
      <c r="J60" s="70">
        <f>VLOOKUP(I60,'Vpf Art Genre Subs Tipi di suss'!$A:$B,2,FALSE)</f>
        <v>0.1</v>
      </c>
      <c r="K60" s="89"/>
      <c r="L60" s="76"/>
      <c r="M60" s="55"/>
      <c r="N60" s="55" t="s">
        <v>990</v>
      </c>
      <c r="O60" s="70">
        <f>VLOOKUP(N60,'Vpf Art Genre Subs Tipi di suss'!$A:$B,2,FALSE)</f>
        <v>0.1</v>
      </c>
      <c r="P60" s="89"/>
      <c r="Q60" s="76"/>
      <c r="R60" s="55"/>
      <c r="S60" s="55" t="s">
        <v>1048</v>
      </c>
      <c r="T60" s="89"/>
    </row>
    <row r="61" spans="1:20" x14ac:dyDescent="0.2">
      <c r="A61" s="1" t="s">
        <v>996</v>
      </c>
      <c r="B61" s="77"/>
      <c r="C61" s="52"/>
      <c r="D61" s="52" t="s">
        <v>1847</v>
      </c>
      <c r="E61" s="114">
        <v>0.2</v>
      </c>
      <c r="F61" s="90">
        <v>101</v>
      </c>
      <c r="G61" s="81" t="s">
        <v>1008</v>
      </c>
      <c r="H61" s="65"/>
      <c r="I61" s="65" t="s">
        <v>1176</v>
      </c>
      <c r="J61" s="58">
        <v>2.91</v>
      </c>
      <c r="K61" s="90"/>
      <c r="L61" s="81"/>
      <c r="M61" s="65"/>
      <c r="N61" s="65" t="s">
        <v>951</v>
      </c>
      <c r="O61" s="58">
        <v>3.09</v>
      </c>
      <c r="P61" s="86">
        <v>915</v>
      </c>
      <c r="Q61" s="77"/>
      <c r="R61" s="52"/>
      <c r="S61" s="52" t="s">
        <v>1297</v>
      </c>
      <c r="T61" s="86">
        <v>618</v>
      </c>
    </row>
    <row r="62" spans="1:20" x14ac:dyDescent="0.2">
      <c r="A62" s="34">
        <f>A51+1</f>
        <v>43295</v>
      </c>
      <c r="B62" s="77"/>
      <c r="C62" s="52"/>
      <c r="D62" s="52" t="s">
        <v>1848</v>
      </c>
      <c r="E62" s="114">
        <v>0.2</v>
      </c>
      <c r="F62" s="90">
        <v>102</v>
      </c>
      <c r="G62" s="81"/>
      <c r="H62" s="65"/>
      <c r="I62" s="65" t="s">
        <v>1272</v>
      </c>
      <c r="J62" s="58">
        <v>0.06</v>
      </c>
      <c r="K62" s="90">
        <v>618</v>
      </c>
      <c r="L62" s="81"/>
      <c r="M62" s="65"/>
      <c r="N62" s="65"/>
      <c r="O62" s="58"/>
      <c r="P62" s="86"/>
      <c r="Q62" s="77"/>
      <c r="R62" s="52"/>
      <c r="S62" s="52" t="s">
        <v>1178</v>
      </c>
      <c r="T62" s="86"/>
    </row>
    <row r="63" spans="1:20" x14ac:dyDescent="0.2">
      <c r="B63" s="77"/>
      <c r="C63" s="52"/>
      <c r="D63" s="52" t="s">
        <v>6</v>
      </c>
      <c r="E63" s="57">
        <v>0.39</v>
      </c>
      <c r="F63" s="90"/>
      <c r="G63" s="81"/>
      <c r="H63" s="65"/>
      <c r="I63" s="65" t="s">
        <v>683</v>
      </c>
      <c r="J63" s="58">
        <v>0.75</v>
      </c>
      <c r="K63" s="90">
        <v>704</v>
      </c>
      <c r="L63" s="81"/>
      <c r="M63" s="65"/>
      <c r="N63" s="65" t="s">
        <v>1177</v>
      </c>
      <c r="O63" s="58">
        <v>0.12</v>
      </c>
      <c r="P63" s="86">
        <v>812</v>
      </c>
      <c r="Q63" s="77"/>
      <c r="R63" s="52"/>
      <c r="S63" s="52"/>
      <c r="T63" s="86"/>
    </row>
    <row r="64" spans="1:20" x14ac:dyDescent="0.2">
      <c r="B64" s="77"/>
      <c r="C64" s="52"/>
      <c r="D64" s="52" t="s">
        <v>7</v>
      </c>
      <c r="E64" s="57">
        <v>0.44</v>
      </c>
      <c r="F64" s="90"/>
      <c r="G64" s="81"/>
      <c r="H64" s="65"/>
      <c r="I64" s="65"/>
      <c r="J64" s="58"/>
      <c r="K64" s="90"/>
      <c r="L64" s="81"/>
      <c r="M64" s="65"/>
      <c r="N64" s="65" t="s">
        <v>1165</v>
      </c>
      <c r="O64" s="58">
        <v>0.15</v>
      </c>
      <c r="P64" s="86">
        <v>808</v>
      </c>
      <c r="Q64" s="77"/>
      <c r="R64" s="52"/>
      <c r="S64" s="52"/>
      <c r="T64" s="86"/>
    </row>
    <row r="65" spans="1:20" x14ac:dyDescent="0.2">
      <c r="A65" s="19">
        <f>SUM(O61:O70)*O60+SUM(J61:J70)*J60+SUM(E61:E70)*E60</f>
        <v>2.9205000000000001</v>
      </c>
      <c r="B65" s="77"/>
      <c r="C65" s="52"/>
      <c r="D65" s="52" t="s">
        <v>1866</v>
      </c>
      <c r="E65" s="57">
        <v>0.17</v>
      </c>
      <c r="F65" s="90"/>
      <c r="G65" s="81"/>
      <c r="H65" s="65"/>
      <c r="I65" s="65" t="s">
        <v>1285</v>
      </c>
      <c r="J65" s="58">
        <v>2</v>
      </c>
      <c r="K65" s="90"/>
      <c r="L65" s="81"/>
      <c r="M65" s="65"/>
      <c r="N65" s="65" t="s">
        <v>1287</v>
      </c>
      <c r="O65" s="58">
        <v>0.15</v>
      </c>
      <c r="P65" s="86"/>
      <c r="Q65" s="76"/>
      <c r="R65" s="55"/>
      <c r="S65" s="55" t="s">
        <v>1049</v>
      </c>
      <c r="T65" s="89"/>
    </row>
    <row r="66" spans="1:20" x14ac:dyDescent="0.2">
      <c r="B66" s="77"/>
      <c r="C66" s="52"/>
      <c r="D66" s="52" t="s">
        <v>8</v>
      </c>
      <c r="E66" s="57">
        <v>0.14000000000000001</v>
      </c>
      <c r="F66" s="90"/>
      <c r="G66" s="81"/>
      <c r="H66" s="65"/>
      <c r="I66" s="65"/>
      <c r="J66" s="58"/>
      <c r="K66" s="90"/>
      <c r="L66" s="81"/>
      <c r="M66" s="65"/>
      <c r="N66" s="65" t="s">
        <v>1854</v>
      </c>
      <c r="O66" s="58">
        <v>0.05</v>
      </c>
      <c r="P66" s="86"/>
      <c r="Q66" s="77"/>
      <c r="R66" s="52"/>
      <c r="S66" s="52" t="s">
        <v>951</v>
      </c>
      <c r="T66" s="86">
        <v>915</v>
      </c>
    </row>
    <row r="67" spans="1:20" x14ac:dyDescent="0.2">
      <c r="B67" s="77"/>
      <c r="C67" s="52"/>
      <c r="D67" s="52" t="s">
        <v>1431</v>
      </c>
      <c r="E67" s="57">
        <v>0.25</v>
      </c>
      <c r="F67" s="90"/>
      <c r="G67" s="81"/>
      <c r="H67" s="65"/>
      <c r="I67" s="65"/>
      <c r="J67" s="58"/>
      <c r="K67" s="90"/>
      <c r="L67" s="81"/>
      <c r="M67" s="65"/>
      <c r="N67" s="65"/>
      <c r="O67" s="58"/>
      <c r="P67" s="86"/>
      <c r="Q67" s="77"/>
      <c r="R67" s="52"/>
      <c r="S67" s="52"/>
      <c r="T67" s="86"/>
    </row>
    <row r="68" spans="1:20" x14ac:dyDescent="0.2">
      <c r="B68" s="77"/>
      <c r="C68" s="52"/>
      <c r="D68" s="52" t="s">
        <v>1172</v>
      </c>
      <c r="E68" s="114">
        <v>0.6</v>
      </c>
      <c r="F68" s="90"/>
      <c r="G68" s="81"/>
      <c r="H68" s="65"/>
      <c r="I68" s="65" t="s">
        <v>1852</v>
      </c>
      <c r="J68" s="58">
        <v>0.1</v>
      </c>
      <c r="K68" s="90">
        <v>100</v>
      </c>
      <c r="L68" s="81"/>
      <c r="M68" s="65"/>
      <c r="N68" s="65" t="s">
        <v>1852</v>
      </c>
      <c r="O68" s="58">
        <v>0.1</v>
      </c>
      <c r="P68" s="90">
        <v>100</v>
      </c>
      <c r="Q68" s="77"/>
      <c r="R68" s="52"/>
      <c r="S68" s="52"/>
      <c r="T68" s="86"/>
    </row>
    <row r="69" spans="1:20" x14ac:dyDescent="0.2">
      <c r="A69" s="20" t="s">
        <v>991</v>
      </c>
      <c r="B69" s="78"/>
      <c r="C69" s="59"/>
      <c r="D69" s="59"/>
      <c r="E69" s="60"/>
      <c r="F69" s="91"/>
      <c r="G69" s="82"/>
      <c r="H69" s="66"/>
      <c r="I69" s="66" t="s">
        <v>1012</v>
      </c>
      <c r="J69" s="61">
        <v>0.55000000000000004</v>
      </c>
      <c r="K69" s="91"/>
      <c r="L69" s="82"/>
      <c r="M69" s="66"/>
      <c r="N69" s="66" t="s">
        <v>1005</v>
      </c>
      <c r="O69" s="61">
        <v>0.15</v>
      </c>
      <c r="P69" s="87"/>
      <c r="Q69" s="78"/>
      <c r="R69" s="59"/>
      <c r="S69" s="59"/>
      <c r="T69" s="87"/>
    </row>
    <row r="70" spans="1:20" x14ac:dyDescent="0.2">
      <c r="A70" s="20"/>
      <c r="B70" s="79"/>
      <c r="C70" s="62"/>
      <c r="D70" s="62"/>
      <c r="E70" s="63"/>
      <c r="F70" s="92"/>
      <c r="G70" s="83"/>
      <c r="H70" s="67"/>
      <c r="I70" s="67" t="s">
        <v>1013</v>
      </c>
      <c r="J70" s="64">
        <v>0.6</v>
      </c>
      <c r="K70" s="92"/>
      <c r="L70" s="83"/>
      <c r="M70" s="67"/>
      <c r="N70" s="67" t="s">
        <v>1003</v>
      </c>
      <c r="O70" s="64">
        <v>0.5</v>
      </c>
      <c r="P70" s="88"/>
      <c r="Q70" s="79"/>
      <c r="R70" s="62"/>
      <c r="S70" s="62"/>
      <c r="T70" s="88"/>
    </row>
    <row r="71" spans="1:20" x14ac:dyDescent="0.2">
      <c r="B71" s="76"/>
      <c r="C71" s="55"/>
      <c r="D71" s="55" t="s">
        <v>990</v>
      </c>
      <c r="E71" s="70">
        <f>VLOOKUP(D71,'Vpf Art Genre Subs Tipi di suss'!$A:$B,2,FALSE)</f>
        <v>0.1</v>
      </c>
      <c r="F71" s="89"/>
      <c r="G71" s="76"/>
      <c r="H71" s="55"/>
      <c r="I71" s="55" t="s">
        <v>990</v>
      </c>
      <c r="J71" s="70">
        <f>VLOOKUP(I71,'Vpf Art Genre Subs Tipi di suss'!$A:$B,2,FALSE)</f>
        <v>0.1</v>
      </c>
      <c r="K71" s="89"/>
      <c r="L71" s="76"/>
      <c r="M71" s="55"/>
      <c r="N71" s="55" t="s">
        <v>990</v>
      </c>
      <c r="O71" s="70">
        <f>VLOOKUP(N71,'Vpf Art Genre Subs Tipi di suss'!$A:$B,2,FALSE)</f>
        <v>0.1</v>
      </c>
      <c r="P71" s="89"/>
      <c r="Q71" s="76"/>
      <c r="R71" s="55"/>
      <c r="S71" s="55" t="s">
        <v>1048</v>
      </c>
      <c r="T71" s="89"/>
    </row>
    <row r="72" spans="1:20" x14ac:dyDescent="0.2">
      <c r="A72" s="1" t="s">
        <v>997</v>
      </c>
      <c r="B72" s="77"/>
      <c r="C72" s="52"/>
      <c r="D72" s="52" t="s">
        <v>1847</v>
      </c>
      <c r="E72" s="58">
        <v>0.2</v>
      </c>
      <c r="F72" s="90">
        <v>101</v>
      </c>
      <c r="G72" s="81" t="s">
        <v>1008</v>
      </c>
      <c r="H72" s="65"/>
      <c r="I72" s="65" t="s">
        <v>455</v>
      </c>
      <c r="J72" s="58">
        <v>3.2</v>
      </c>
      <c r="K72" s="90">
        <v>415</v>
      </c>
      <c r="L72" s="81"/>
      <c r="M72" s="65"/>
      <c r="N72" s="65" t="s">
        <v>757</v>
      </c>
      <c r="O72" s="58">
        <v>3.93</v>
      </c>
      <c r="P72" s="86"/>
      <c r="Q72" s="77"/>
      <c r="R72" s="52"/>
      <c r="S72" s="52" t="s">
        <v>1179</v>
      </c>
      <c r="T72" s="86">
        <v>500</v>
      </c>
    </row>
    <row r="73" spans="1:20" x14ac:dyDescent="0.2">
      <c r="A73" s="34">
        <f>A62+1</f>
        <v>43296</v>
      </c>
      <c r="B73" s="77"/>
      <c r="C73" s="52"/>
      <c r="D73" s="52" t="s">
        <v>1848</v>
      </c>
      <c r="E73" s="58">
        <v>0.2</v>
      </c>
      <c r="F73" s="90">
        <v>102</v>
      </c>
      <c r="G73" s="81"/>
      <c r="H73" s="65"/>
      <c r="I73" s="65" t="s">
        <v>1274</v>
      </c>
      <c r="J73" s="58"/>
      <c r="K73" s="90"/>
      <c r="L73" s="81"/>
      <c r="M73" s="65"/>
      <c r="N73" s="65"/>
      <c r="O73" s="58"/>
      <c r="P73" s="86"/>
      <c r="Q73" s="77"/>
      <c r="R73" s="52"/>
      <c r="S73" s="52" t="s">
        <v>1224</v>
      </c>
      <c r="T73" s="86"/>
    </row>
    <row r="74" spans="1:20" x14ac:dyDescent="0.2">
      <c r="B74" s="77"/>
      <c r="C74" s="52"/>
      <c r="D74" s="52" t="s">
        <v>1032</v>
      </c>
      <c r="E74" s="58">
        <v>1.35</v>
      </c>
      <c r="F74" s="90"/>
      <c r="G74" s="81"/>
      <c r="H74" s="65"/>
      <c r="I74" s="65" t="s">
        <v>1179</v>
      </c>
      <c r="J74" s="58">
        <v>1</v>
      </c>
      <c r="K74" s="90">
        <v>500</v>
      </c>
      <c r="L74" s="81"/>
      <c r="M74" s="65"/>
      <c r="N74" s="65"/>
      <c r="O74" s="58"/>
      <c r="P74" s="86"/>
      <c r="Q74" s="77"/>
      <c r="R74" s="52"/>
      <c r="S74" s="52"/>
      <c r="T74" s="86"/>
    </row>
    <row r="75" spans="1:20" x14ac:dyDescent="0.2">
      <c r="B75" s="77"/>
      <c r="C75" s="52"/>
      <c r="D75" s="52" t="s">
        <v>7</v>
      </c>
      <c r="E75" s="58">
        <v>0.44</v>
      </c>
      <c r="F75" s="90"/>
      <c r="G75" s="81"/>
      <c r="H75" s="65"/>
      <c r="I75" s="65" t="s">
        <v>1180</v>
      </c>
      <c r="J75" s="58">
        <v>0.54</v>
      </c>
      <c r="K75" s="90">
        <v>704</v>
      </c>
      <c r="L75" s="81"/>
      <c r="M75" s="65"/>
      <c r="N75" s="65"/>
      <c r="O75" s="58"/>
      <c r="P75" s="86"/>
      <c r="Q75" s="77"/>
      <c r="R75" s="52"/>
      <c r="S75" s="52"/>
      <c r="T75" s="86"/>
    </row>
    <row r="76" spans="1:20" x14ac:dyDescent="0.2">
      <c r="A76" s="19">
        <f>SUM(O72:O81)*O71+SUM(J72:J81)*J71+SUM(E72:E81)*E71</f>
        <v>1.542</v>
      </c>
      <c r="B76" s="77"/>
      <c r="C76" s="52"/>
      <c r="D76" s="52" t="s">
        <v>1866</v>
      </c>
      <c r="E76" s="58">
        <v>0.17</v>
      </c>
      <c r="F76" s="90"/>
      <c r="G76" s="81"/>
      <c r="H76" s="65"/>
      <c r="I76" s="65"/>
      <c r="J76" s="58"/>
      <c r="K76" s="90"/>
      <c r="L76" s="81"/>
      <c r="M76" s="65"/>
      <c r="N76" s="65"/>
      <c r="O76" s="58"/>
      <c r="P76" s="86"/>
      <c r="Q76" s="76"/>
      <c r="R76" s="55"/>
      <c r="S76" s="55" t="s">
        <v>1049</v>
      </c>
      <c r="T76" s="89"/>
    </row>
    <row r="77" spans="1:20" x14ac:dyDescent="0.2">
      <c r="B77" s="77"/>
      <c r="C77" s="52"/>
      <c r="D77" s="52" t="s">
        <v>8</v>
      </c>
      <c r="E77" s="58">
        <v>0.14000000000000001</v>
      </c>
      <c r="F77" s="90"/>
      <c r="G77" s="81"/>
      <c r="H77" s="65"/>
      <c r="I77" s="65" t="s">
        <v>1273</v>
      </c>
      <c r="J77" s="58">
        <v>1.2</v>
      </c>
      <c r="K77" s="90"/>
      <c r="L77" s="81"/>
      <c r="M77" s="65"/>
      <c r="N77" s="65"/>
      <c r="O77" s="58"/>
      <c r="P77" s="86"/>
      <c r="Q77" s="77"/>
      <c r="R77" s="52"/>
      <c r="S77" s="52" t="s">
        <v>757</v>
      </c>
      <c r="T77" s="86"/>
    </row>
    <row r="78" spans="1:20" x14ac:dyDescent="0.2">
      <c r="B78" s="77"/>
      <c r="C78" s="52"/>
      <c r="D78" s="52" t="s">
        <v>1041</v>
      </c>
      <c r="E78" s="58">
        <v>0.25</v>
      </c>
      <c r="F78" s="90">
        <v>612</v>
      </c>
      <c r="G78" s="81"/>
      <c r="H78" s="65"/>
      <c r="I78" s="65"/>
      <c r="J78" s="58"/>
      <c r="K78" s="90"/>
      <c r="L78" s="81"/>
      <c r="M78" s="65"/>
      <c r="N78" s="65"/>
      <c r="O78" s="58"/>
      <c r="P78" s="86"/>
      <c r="Q78" s="77"/>
      <c r="R78" s="52"/>
      <c r="S78" s="52"/>
      <c r="T78" s="86"/>
    </row>
    <row r="79" spans="1:20" x14ac:dyDescent="0.2">
      <c r="B79" s="77"/>
      <c r="C79" s="52"/>
      <c r="D79" s="52" t="s">
        <v>1042</v>
      </c>
      <c r="E79" s="58">
        <v>0.5</v>
      </c>
      <c r="F79" s="90"/>
      <c r="G79" s="81"/>
      <c r="H79" s="65"/>
      <c r="I79" s="65" t="s">
        <v>1044</v>
      </c>
      <c r="J79" s="58">
        <v>0.1</v>
      </c>
      <c r="K79" s="90">
        <v>103</v>
      </c>
      <c r="L79" s="81"/>
      <c r="M79" s="65"/>
      <c r="N79" s="65" t="s">
        <v>1044</v>
      </c>
      <c r="O79" s="58">
        <v>0.1</v>
      </c>
      <c r="P79" s="90">
        <v>103</v>
      </c>
      <c r="Q79" s="77"/>
      <c r="R79" s="52"/>
      <c r="S79" s="52"/>
      <c r="T79" s="86"/>
    </row>
    <row r="80" spans="1:20" x14ac:dyDescent="0.2">
      <c r="A80" s="20" t="s">
        <v>991</v>
      </c>
      <c r="B80" s="78"/>
      <c r="C80" s="59"/>
      <c r="D80" s="59"/>
      <c r="E80" s="61"/>
      <c r="F80" s="91"/>
      <c r="G80" s="82"/>
      <c r="H80" s="66"/>
      <c r="I80" s="66" t="s">
        <v>1024</v>
      </c>
      <c r="J80" s="61">
        <v>0.6</v>
      </c>
      <c r="K80" s="91"/>
      <c r="L80" s="82"/>
      <c r="M80" s="66"/>
      <c r="N80" s="66" t="s">
        <v>1862</v>
      </c>
      <c r="O80" s="61">
        <v>0.2</v>
      </c>
      <c r="P80" s="87"/>
      <c r="Q80" s="78"/>
      <c r="R80" s="59"/>
      <c r="S80" s="59"/>
      <c r="T80" s="87"/>
    </row>
    <row r="81" spans="1:20" x14ac:dyDescent="0.2">
      <c r="A81" s="20"/>
      <c r="B81" s="79"/>
      <c r="C81" s="62"/>
      <c r="D81" s="62"/>
      <c r="E81" s="64"/>
      <c r="F81" s="92"/>
      <c r="G81" s="83"/>
      <c r="H81" s="67"/>
      <c r="I81" s="67" t="s">
        <v>1006</v>
      </c>
      <c r="J81" s="64">
        <v>0.8</v>
      </c>
      <c r="K81" s="92"/>
      <c r="L81" s="83"/>
      <c r="M81" s="67"/>
      <c r="N81" s="67" t="s">
        <v>1252</v>
      </c>
      <c r="O81" s="64">
        <v>0.5</v>
      </c>
      <c r="P81" s="88"/>
      <c r="Q81" s="79"/>
      <c r="R81" s="62"/>
      <c r="S81" s="62"/>
      <c r="T81" s="88"/>
    </row>
    <row r="83" spans="1:20" x14ac:dyDescent="0.2">
      <c r="A83" s="21" t="s">
        <v>1045</v>
      </c>
      <c r="B83" s="80"/>
      <c r="C83" s="22"/>
      <c r="D83" s="22"/>
      <c r="E83" s="128"/>
      <c r="F83" s="128"/>
      <c r="G83" s="128"/>
      <c r="I83" s="30" t="s">
        <v>1059</v>
      </c>
      <c r="N83" s="30" t="s">
        <v>1057</v>
      </c>
      <c r="S83" s="32" t="s">
        <v>1060</v>
      </c>
    </row>
    <row r="84" spans="1:20" x14ac:dyDescent="0.2">
      <c r="A84" s="22" t="s">
        <v>1046</v>
      </c>
      <c r="B84" s="80"/>
      <c r="C84" s="22"/>
      <c r="D84" s="22"/>
      <c r="E84" s="128">
        <f>(A10+A21+A32+A43+A54+A65+A76)*100</f>
        <v>5727.3499999999995</v>
      </c>
      <c r="F84" s="128"/>
      <c r="G84" s="128"/>
      <c r="I84" s="31" t="s">
        <v>1055</v>
      </c>
      <c r="N84" s="31" t="s">
        <v>1058</v>
      </c>
      <c r="S84" s="33" t="s">
        <v>1056</v>
      </c>
    </row>
    <row r="85" spans="1:20" x14ac:dyDescent="0.2">
      <c r="A85" s="22" t="s">
        <v>1934</v>
      </c>
      <c r="B85" s="80"/>
      <c r="C85" s="22"/>
      <c r="D85" s="22"/>
      <c r="E85" s="128">
        <f>'Übersicht und Anleitung'!D18*100</f>
        <v>6300</v>
      </c>
      <c r="F85" s="128"/>
      <c r="G85" s="128"/>
      <c r="I85" s="1" t="s">
        <v>59</v>
      </c>
    </row>
    <row r="86" spans="1:20" ht="13.5" thickBot="1" x14ac:dyDescent="0.25">
      <c r="A86" s="21" t="s">
        <v>1047</v>
      </c>
      <c r="B86" s="80"/>
      <c r="C86" s="22"/>
      <c r="D86" s="22"/>
      <c r="E86" s="129">
        <f>E85-E84</f>
        <v>572.65000000000055</v>
      </c>
      <c r="F86" s="129"/>
      <c r="G86" s="129"/>
      <c r="I86" s="72"/>
      <c r="J86" s="73"/>
      <c r="K86" s="72"/>
      <c r="N86" s="72"/>
      <c r="O86" s="73"/>
      <c r="P86" s="72"/>
      <c r="S86" s="72"/>
      <c r="T86" s="72"/>
    </row>
    <row r="87" spans="1:20" ht="13.5" thickTop="1" x14ac:dyDescent="0.2"/>
    <row r="88" spans="1:20" x14ac:dyDescent="0.2">
      <c r="A88" s="1" t="s">
        <v>1061</v>
      </c>
    </row>
    <row r="89" spans="1:20" x14ac:dyDescent="0.2">
      <c r="A89" s="1" t="s">
        <v>1062</v>
      </c>
    </row>
    <row r="90" spans="1:20" x14ac:dyDescent="0.2">
      <c r="A90" s="1" t="s">
        <v>1063</v>
      </c>
    </row>
    <row r="91" spans="1:20" x14ac:dyDescent="0.2">
      <c r="A91" s="1" t="s">
        <v>1217</v>
      </c>
    </row>
  </sheetData>
  <sheetProtection selectLockedCells="1"/>
  <mergeCells count="9">
    <mergeCell ref="E84:G84"/>
    <mergeCell ref="E85:G85"/>
    <mergeCell ref="E86:G86"/>
    <mergeCell ref="S1:T1"/>
    <mergeCell ref="B3:F3"/>
    <mergeCell ref="G3:K3"/>
    <mergeCell ref="L3:P3"/>
    <mergeCell ref="Q3:T3"/>
    <mergeCell ref="E83:G83"/>
  </mergeCells>
  <dataValidations count="1">
    <dataValidation type="list" allowBlank="1" showInputMessage="1" showErrorMessage="1" sqref="D5 I5 N5 N71 D16 I16 N16 D27 N27 I27 D38 I38 I49 N38 N49 D60 I60 N60 D71 I71 D49" xr:uid="{00000000-0002-0000-0200-000000000000}">
      <formula1>MzArt</formula1>
    </dataValidation>
  </dataValidations>
  <pageMargins left="0.25" right="0.25" top="0.75" bottom="0.75" header="0.3" footer="0.3"/>
  <pageSetup paperSize="9" scale="64" orientation="portrait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  <pageSetUpPr fitToPage="1"/>
  </sheetPr>
  <dimension ref="A1:U91"/>
  <sheetViews>
    <sheetView zoomScaleNormal="100" workbookViewId="0"/>
  </sheetViews>
  <sheetFormatPr baseColWidth="10" defaultColWidth="11.42578125" defaultRowHeight="12.75" x14ac:dyDescent="0.2"/>
  <cols>
    <col min="1" max="1" width="9.7109375" style="1" bestFit="1" customWidth="1"/>
    <col min="2" max="2" width="2.85546875" style="24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24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.42578125" style="1" bestFit="1" customWidth="1"/>
    <col min="12" max="12" width="2.85546875" style="24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5.42578125" style="1" bestFit="1" customWidth="1"/>
    <col min="17" max="17" width="2.85546875" style="24" customWidth="1"/>
    <col min="18" max="18" width="3" style="1" customWidth="1"/>
    <col min="19" max="19" width="20.42578125" style="1" bestFit="1" customWidth="1"/>
    <col min="20" max="20" width="4.42578125" style="1" bestFit="1" customWidth="1"/>
    <col min="21" max="16384" width="11.42578125" style="1"/>
  </cols>
  <sheetData>
    <row r="1" spans="1:20" s="47" customFormat="1" ht="15.75" x14ac:dyDescent="0.25">
      <c r="A1" s="47" t="s">
        <v>1153</v>
      </c>
      <c r="B1" s="74"/>
      <c r="E1" s="48"/>
      <c r="F1" s="49"/>
      <c r="G1" s="74" t="s">
        <v>1155</v>
      </c>
      <c r="I1" s="69">
        <v>43295</v>
      </c>
      <c r="L1" s="74" t="s">
        <v>1156</v>
      </c>
      <c r="N1" s="50">
        <f>A73</f>
        <v>43301</v>
      </c>
      <c r="P1" s="47" t="s">
        <v>1154</v>
      </c>
      <c r="Q1" s="74"/>
      <c r="S1" s="130"/>
      <c r="T1" s="130"/>
    </row>
    <row r="3" spans="1:20" x14ac:dyDescent="0.2">
      <c r="B3" s="132" t="s">
        <v>1</v>
      </c>
      <c r="C3" s="133"/>
      <c r="D3" s="133"/>
      <c r="E3" s="133"/>
      <c r="F3" s="134"/>
      <c r="G3" s="132" t="s">
        <v>986</v>
      </c>
      <c r="H3" s="133"/>
      <c r="I3" s="133"/>
      <c r="J3" s="133"/>
      <c r="K3" s="134"/>
      <c r="L3" s="132" t="s">
        <v>987</v>
      </c>
      <c r="M3" s="133"/>
      <c r="N3" s="133"/>
      <c r="O3" s="133"/>
      <c r="P3" s="134"/>
      <c r="Q3" s="132" t="s">
        <v>988</v>
      </c>
      <c r="R3" s="133"/>
      <c r="S3" s="133"/>
      <c r="T3" s="134"/>
    </row>
    <row r="4" spans="1:20" ht="31.5" x14ac:dyDescent="0.2">
      <c r="B4" s="75" t="s">
        <v>2</v>
      </c>
      <c r="C4" s="51" t="s">
        <v>3</v>
      </c>
      <c r="D4" s="52"/>
      <c r="E4" s="53" t="s">
        <v>4</v>
      </c>
      <c r="F4" s="54" t="s">
        <v>5</v>
      </c>
      <c r="G4" s="75" t="s">
        <v>2</v>
      </c>
      <c r="H4" s="51" t="s">
        <v>3</v>
      </c>
      <c r="I4" s="52"/>
      <c r="J4" s="53" t="s">
        <v>4</v>
      </c>
      <c r="K4" s="54" t="s">
        <v>5</v>
      </c>
      <c r="L4" s="75" t="s">
        <v>2</v>
      </c>
      <c r="M4" s="51" t="s">
        <v>3</v>
      </c>
      <c r="N4" s="52"/>
      <c r="O4" s="53" t="s">
        <v>4</v>
      </c>
      <c r="P4" s="54" t="s">
        <v>5</v>
      </c>
      <c r="Q4" s="75" t="s">
        <v>2</v>
      </c>
      <c r="R4" s="51" t="s">
        <v>3</v>
      </c>
      <c r="S4" s="52"/>
      <c r="T4" s="54" t="s">
        <v>5</v>
      </c>
    </row>
    <row r="5" spans="1:20" x14ac:dyDescent="0.2">
      <c r="B5" s="76"/>
      <c r="C5" s="55"/>
      <c r="D5" s="55" t="s">
        <v>1007</v>
      </c>
      <c r="E5" s="70">
        <f>VLOOKUP(D5,'Vpf Art Genre Subs Tipi di suss'!$A:$B,2,FALSE)</f>
        <v>1</v>
      </c>
      <c r="F5" s="56"/>
      <c r="G5" s="76"/>
      <c r="H5" s="55"/>
      <c r="I5" s="55" t="s">
        <v>1007</v>
      </c>
      <c r="J5" s="70">
        <f>VLOOKUP(I5,'Vpf Art Genre Subs Tipi di suss'!$A:$B,2,FALSE)</f>
        <v>1</v>
      </c>
      <c r="K5" s="56"/>
      <c r="L5" s="76"/>
      <c r="M5" s="55"/>
      <c r="N5" s="55" t="s">
        <v>1007</v>
      </c>
      <c r="O5" s="70">
        <f>VLOOKUP(N5,'Vpf Art Genre Subs Tipi di suss'!$A:$B,2,FALSE)</f>
        <v>1</v>
      </c>
      <c r="P5" s="56"/>
      <c r="Q5" s="76"/>
      <c r="R5" s="55"/>
      <c r="S5" s="55" t="s">
        <v>1048</v>
      </c>
      <c r="T5" s="56"/>
    </row>
    <row r="6" spans="1:20" x14ac:dyDescent="0.2">
      <c r="A6" s="1" t="s">
        <v>0</v>
      </c>
      <c r="B6" s="77"/>
      <c r="C6" s="52"/>
      <c r="D6" s="52" t="s">
        <v>1847</v>
      </c>
      <c r="E6" s="58">
        <v>0.2</v>
      </c>
      <c r="F6" s="90">
        <v>101</v>
      </c>
      <c r="G6" s="77"/>
      <c r="H6" s="52"/>
      <c r="I6" s="52" t="s">
        <v>1181</v>
      </c>
      <c r="J6" s="58">
        <v>0.05</v>
      </c>
      <c r="K6" s="90">
        <v>205</v>
      </c>
      <c r="L6" s="77"/>
      <c r="M6" s="52"/>
      <c r="N6" s="52" t="s">
        <v>1019</v>
      </c>
      <c r="O6" s="58">
        <v>0.25</v>
      </c>
      <c r="P6" s="86">
        <v>211</v>
      </c>
      <c r="Q6" s="77"/>
      <c r="R6" s="52"/>
      <c r="S6" s="52" t="s">
        <v>911</v>
      </c>
      <c r="T6" s="86">
        <v>900</v>
      </c>
    </row>
    <row r="7" spans="1:20" x14ac:dyDescent="0.2">
      <c r="A7" s="34">
        <f>I1</f>
        <v>43295</v>
      </c>
      <c r="B7" s="77"/>
      <c r="C7" s="52"/>
      <c r="D7" s="52" t="s">
        <v>1848</v>
      </c>
      <c r="E7" s="58">
        <v>0.2</v>
      </c>
      <c r="F7" s="86">
        <v>102</v>
      </c>
      <c r="G7" s="77"/>
      <c r="H7" s="52"/>
      <c r="I7" s="52" t="s">
        <v>1307</v>
      </c>
      <c r="J7" s="58">
        <v>1.94</v>
      </c>
      <c r="K7" s="86">
        <v>900</v>
      </c>
      <c r="L7" s="77" t="s">
        <v>1008</v>
      </c>
      <c r="M7" s="52"/>
      <c r="N7" s="52" t="s">
        <v>1182</v>
      </c>
      <c r="O7" s="58">
        <v>2.52</v>
      </c>
      <c r="P7" s="86"/>
      <c r="Q7" s="77"/>
      <c r="R7" s="52"/>
      <c r="S7" s="52"/>
      <c r="T7" s="86"/>
    </row>
    <row r="8" spans="1:20" x14ac:dyDescent="0.2">
      <c r="B8" s="77"/>
      <c r="C8" s="52"/>
      <c r="D8" s="52" t="s">
        <v>6</v>
      </c>
      <c r="E8" s="58">
        <v>0.39</v>
      </c>
      <c r="F8" s="86"/>
      <c r="G8" s="77"/>
      <c r="H8" s="52"/>
      <c r="I8" s="52" t="s">
        <v>874</v>
      </c>
      <c r="J8" s="58">
        <v>0.57999999999999996</v>
      </c>
      <c r="K8" s="86">
        <v>900</v>
      </c>
      <c r="L8" s="77"/>
      <c r="M8" s="52"/>
      <c r="N8" s="52" t="s">
        <v>1183</v>
      </c>
      <c r="O8" s="58">
        <v>0.2</v>
      </c>
      <c r="P8" s="86">
        <v>301</v>
      </c>
      <c r="Q8" s="77"/>
      <c r="R8" s="52"/>
      <c r="S8" s="52"/>
      <c r="T8" s="86"/>
    </row>
    <row r="9" spans="1:20" x14ac:dyDescent="0.2">
      <c r="B9" s="77"/>
      <c r="C9" s="52"/>
      <c r="D9" s="52" t="s">
        <v>7</v>
      </c>
      <c r="E9" s="58">
        <v>0.44</v>
      </c>
      <c r="F9" s="86"/>
      <c r="G9" s="77"/>
      <c r="H9" s="52"/>
      <c r="I9" s="52" t="s">
        <v>1254</v>
      </c>
      <c r="J9" s="58">
        <v>0.46</v>
      </c>
      <c r="K9" s="86"/>
      <c r="L9" s="77"/>
      <c r="M9" s="52"/>
      <c r="N9" s="52" t="s">
        <v>575</v>
      </c>
      <c r="O9" s="58">
        <v>0.49</v>
      </c>
      <c r="P9" s="86">
        <v>612</v>
      </c>
      <c r="Q9" s="77"/>
      <c r="R9" s="52"/>
      <c r="S9" s="52"/>
      <c r="T9" s="86"/>
    </row>
    <row r="10" spans="1:20" x14ac:dyDescent="0.2">
      <c r="A10" s="19">
        <f>SUM(O6:O15)*O5+SUM(J6:J15)*J5+SUM(E6:E15)*E5</f>
        <v>12.01</v>
      </c>
      <c r="B10" s="77"/>
      <c r="C10" s="52"/>
      <c r="D10" s="52" t="s">
        <v>1866</v>
      </c>
      <c r="E10" s="58">
        <v>0.17</v>
      </c>
      <c r="F10" s="86"/>
      <c r="G10" s="77"/>
      <c r="H10" s="52"/>
      <c r="I10" s="52" t="s">
        <v>1854</v>
      </c>
      <c r="J10" s="58">
        <v>0.05</v>
      </c>
      <c r="K10" s="86"/>
      <c r="L10" s="77"/>
      <c r="M10" s="52"/>
      <c r="N10" s="52" t="s">
        <v>689</v>
      </c>
      <c r="O10" s="58">
        <v>0.59</v>
      </c>
      <c r="P10" s="86">
        <v>709</v>
      </c>
      <c r="Q10" s="76"/>
      <c r="R10" s="55"/>
      <c r="S10" s="55" t="s">
        <v>1049</v>
      </c>
      <c r="T10" s="89"/>
    </row>
    <row r="11" spans="1:20" x14ac:dyDescent="0.2">
      <c r="B11" s="77"/>
      <c r="C11" s="52"/>
      <c r="D11" s="52" t="s">
        <v>8</v>
      </c>
      <c r="E11" s="58">
        <v>0.14000000000000001</v>
      </c>
      <c r="F11" s="86"/>
      <c r="G11" s="77"/>
      <c r="H11" s="52"/>
      <c r="I11" s="52"/>
      <c r="J11" s="58"/>
      <c r="K11" s="86"/>
      <c r="L11" s="77"/>
      <c r="M11" s="52"/>
      <c r="N11" s="52" t="s">
        <v>862</v>
      </c>
      <c r="O11" s="58">
        <v>0.41</v>
      </c>
      <c r="P11" s="86">
        <v>1107</v>
      </c>
      <c r="Q11" s="77"/>
      <c r="R11" s="52"/>
      <c r="S11" s="52" t="s">
        <v>1298</v>
      </c>
      <c r="T11" s="86">
        <v>612</v>
      </c>
    </row>
    <row r="12" spans="1:20" ht="13.9" customHeight="1" x14ac:dyDescent="0.2">
      <c r="B12" s="77"/>
      <c r="C12" s="52"/>
      <c r="D12" s="52" t="s">
        <v>1431</v>
      </c>
      <c r="E12" s="58">
        <v>0.25</v>
      </c>
      <c r="F12" s="86"/>
      <c r="G12" s="77"/>
      <c r="H12" s="52"/>
      <c r="I12" s="52"/>
      <c r="J12" s="58"/>
      <c r="K12" s="86"/>
      <c r="L12" s="77"/>
      <c r="M12" s="52"/>
      <c r="N12" s="52"/>
      <c r="O12" s="58"/>
      <c r="P12" s="86"/>
      <c r="Q12" s="77"/>
      <c r="R12" s="52"/>
      <c r="S12" s="52"/>
      <c r="T12" s="86"/>
    </row>
    <row r="13" spans="1:20" x14ac:dyDescent="0.2">
      <c r="B13" s="77"/>
      <c r="C13" s="52"/>
      <c r="D13" s="52" t="s">
        <v>9</v>
      </c>
      <c r="E13" s="58">
        <v>0.54</v>
      </c>
      <c r="F13" s="86"/>
      <c r="G13" s="77"/>
      <c r="H13" s="52"/>
      <c r="I13" s="52" t="s">
        <v>1853</v>
      </c>
      <c r="J13" s="58">
        <v>0.17</v>
      </c>
      <c r="K13" s="86"/>
      <c r="L13" s="77"/>
      <c r="M13" s="52"/>
      <c r="N13" s="52" t="s">
        <v>1853</v>
      </c>
      <c r="O13" s="58">
        <v>0.17</v>
      </c>
      <c r="P13" s="86"/>
      <c r="Q13" s="77"/>
      <c r="R13" s="52"/>
      <c r="S13" s="52"/>
      <c r="T13" s="86"/>
    </row>
    <row r="14" spans="1:20" x14ac:dyDescent="0.2">
      <c r="A14" s="20" t="s">
        <v>991</v>
      </c>
      <c r="B14" s="78"/>
      <c r="C14" s="59"/>
      <c r="D14" s="59"/>
      <c r="E14" s="61"/>
      <c r="F14" s="87"/>
      <c r="G14" s="78"/>
      <c r="H14" s="59"/>
      <c r="I14" s="59" t="s">
        <v>1002</v>
      </c>
      <c r="J14" s="61">
        <v>0.35</v>
      </c>
      <c r="K14" s="87"/>
      <c r="L14" s="78"/>
      <c r="M14" s="59"/>
      <c r="N14" s="59" t="s">
        <v>1005</v>
      </c>
      <c r="O14" s="61">
        <v>0.15</v>
      </c>
      <c r="P14" s="87"/>
      <c r="Q14" s="78"/>
      <c r="R14" s="59"/>
      <c r="S14" s="59"/>
      <c r="T14" s="87"/>
    </row>
    <row r="15" spans="1:20" x14ac:dyDescent="0.2">
      <c r="A15" s="20"/>
      <c r="B15" s="79"/>
      <c r="C15" s="62"/>
      <c r="D15" s="62"/>
      <c r="E15" s="64"/>
      <c r="F15" s="88"/>
      <c r="G15" s="79"/>
      <c r="H15" s="62"/>
      <c r="I15" s="62" t="s">
        <v>1003</v>
      </c>
      <c r="J15" s="64">
        <v>0.5</v>
      </c>
      <c r="K15" s="88"/>
      <c r="L15" s="79"/>
      <c r="M15" s="62"/>
      <c r="N15" s="62" t="s">
        <v>1006</v>
      </c>
      <c r="O15" s="64">
        <v>0.8</v>
      </c>
      <c r="P15" s="88"/>
      <c r="Q15" s="79"/>
      <c r="R15" s="62"/>
      <c r="S15" s="62"/>
      <c r="T15" s="88"/>
    </row>
    <row r="16" spans="1:20" x14ac:dyDescent="0.2">
      <c r="B16" s="76"/>
      <c r="C16" s="55"/>
      <c r="D16" s="55" t="s">
        <v>1007</v>
      </c>
      <c r="E16" s="70">
        <f>VLOOKUP(D16,'Vpf Art Genre Subs Tipi di suss'!$A:$B,2,FALSE)</f>
        <v>1</v>
      </c>
      <c r="F16" s="89"/>
      <c r="G16" s="76"/>
      <c r="H16" s="55"/>
      <c r="I16" s="55" t="s">
        <v>1007</v>
      </c>
      <c r="J16" s="70">
        <f>VLOOKUP(I16,'Vpf Art Genre Subs Tipi di suss'!$A:$B,2,FALSE)</f>
        <v>1</v>
      </c>
      <c r="K16" s="89"/>
      <c r="L16" s="76"/>
      <c r="M16" s="55"/>
      <c r="N16" s="55" t="s">
        <v>1007</v>
      </c>
      <c r="O16" s="70">
        <f>VLOOKUP(N16,'Vpf Art Genre Subs Tipi di suss'!$A:$B,2,FALSE)</f>
        <v>1</v>
      </c>
      <c r="P16" s="89"/>
      <c r="Q16" s="76"/>
      <c r="R16" s="55"/>
      <c r="S16" s="55" t="s">
        <v>1048</v>
      </c>
      <c r="T16" s="89"/>
    </row>
    <row r="17" spans="1:20" x14ac:dyDescent="0.2">
      <c r="A17" s="1" t="s">
        <v>992</v>
      </c>
      <c r="B17" s="77"/>
      <c r="C17" s="52"/>
      <c r="D17" s="52" t="s">
        <v>1847</v>
      </c>
      <c r="E17" s="58">
        <v>0.2</v>
      </c>
      <c r="F17" s="90">
        <v>101</v>
      </c>
      <c r="G17" s="81"/>
      <c r="H17" s="65"/>
      <c r="I17" s="65" t="s">
        <v>1275</v>
      </c>
      <c r="J17" s="58">
        <v>0.23</v>
      </c>
      <c r="K17" s="90">
        <v>201</v>
      </c>
      <c r="L17" s="81"/>
      <c r="M17" s="65"/>
      <c r="N17" s="65" t="s">
        <v>1249</v>
      </c>
      <c r="O17" s="58">
        <v>0.05</v>
      </c>
      <c r="P17" s="90">
        <v>205</v>
      </c>
      <c r="Q17" s="77"/>
      <c r="R17" s="52"/>
      <c r="S17" s="52" t="s">
        <v>1186</v>
      </c>
      <c r="T17" s="86">
        <v>606</v>
      </c>
    </row>
    <row r="18" spans="1:20" x14ac:dyDescent="0.2">
      <c r="A18" s="34">
        <f>A7+1</f>
        <v>43296</v>
      </c>
      <c r="B18" s="77"/>
      <c r="C18" s="52"/>
      <c r="D18" s="52" t="s">
        <v>1848</v>
      </c>
      <c r="E18" s="58">
        <v>0.2</v>
      </c>
      <c r="F18" s="86">
        <v>102</v>
      </c>
      <c r="G18" s="81" t="s">
        <v>1008</v>
      </c>
      <c r="H18" s="65"/>
      <c r="I18" s="65" t="s">
        <v>339</v>
      </c>
      <c r="J18" s="58">
        <v>2.67</v>
      </c>
      <c r="K18" s="90">
        <v>415</v>
      </c>
      <c r="L18" s="81" t="s">
        <v>1008</v>
      </c>
      <c r="M18" s="65"/>
      <c r="N18" s="65" t="s">
        <v>1185</v>
      </c>
      <c r="O18" s="58">
        <v>4.26</v>
      </c>
      <c r="P18" s="86">
        <v>922</v>
      </c>
      <c r="Q18" s="77"/>
      <c r="R18" s="52"/>
      <c r="S18" s="52"/>
      <c r="T18" s="86"/>
    </row>
    <row r="19" spans="1:20" x14ac:dyDescent="0.2">
      <c r="B19" s="77"/>
      <c r="C19" s="52"/>
      <c r="D19" s="52" t="s">
        <v>6</v>
      </c>
      <c r="E19" s="58">
        <v>0.39</v>
      </c>
      <c r="F19" s="90"/>
      <c r="G19" s="81"/>
      <c r="H19" s="65"/>
      <c r="I19" s="65" t="s">
        <v>568</v>
      </c>
      <c r="J19" s="58">
        <v>0.53</v>
      </c>
      <c r="K19" s="90">
        <v>606</v>
      </c>
      <c r="L19" s="81"/>
      <c r="M19" s="65"/>
      <c r="N19" s="65" t="s">
        <v>1287</v>
      </c>
      <c r="O19" s="58">
        <v>0.15</v>
      </c>
      <c r="P19" s="86">
        <v>711</v>
      </c>
      <c r="Q19" s="77"/>
      <c r="R19" s="52"/>
      <c r="S19" s="52"/>
      <c r="T19" s="86"/>
    </row>
    <row r="20" spans="1:20" x14ac:dyDescent="0.2">
      <c r="B20" s="77"/>
      <c r="C20" s="52"/>
      <c r="D20" s="52" t="s">
        <v>7</v>
      </c>
      <c r="E20" s="58">
        <v>0.44</v>
      </c>
      <c r="F20" s="90"/>
      <c r="G20" s="81"/>
      <c r="H20" s="65"/>
      <c r="I20" s="65" t="s">
        <v>689</v>
      </c>
      <c r="J20" s="58">
        <v>0.59</v>
      </c>
      <c r="K20" s="90">
        <v>709</v>
      </c>
      <c r="L20" s="81"/>
      <c r="M20" s="65"/>
      <c r="N20" s="65" t="s">
        <v>1177</v>
      </c>
      <c r="O20" s="58">
        <v>0.2</v>
      </c>
      <c r="P20" s="86">
        <v>812</v>
      </c>
      <c r="Q20" s="77"/>
      <c r="R20" s="52"/>
      <c r="S20" s="52"/>
      <c r="T20" s="86"/>
    </row>
    <row r="21" spans="1:20" x14ac:dyDescent="0.2">
      <c r="A21" s="19">
        <f>SUM(O17:O26)*O16+SUM(J17:J26)*J16+SUM(E17:E26)*E16</f>
        <v>13.619999999999997</v>
      </c>
      <c r="B21" s="77"/>
      <c r="C21" s="52"/>
      <c r="D21" s="52" t="s">
        <v>1866</v>
      </c>
      <c r="E21" s="58">
        <v>0.17</v>
      </c>
      <c r="F21" s="90"/>
      <c r="G21" s="81"/>
      <c r="H21" s="65"/>
      <c r="I21" s="65"/>
      <c r="J21" s="58"/>
      <c r="K21" s="90"/>
      <c r="L21" s="81"/>
      <c r="M21" s="65"/>
      <c r="N21" s="65" t="s">
        <v>1165</v>
      </c>
      <c r="O21" s="58">
        <v>0.15</v>
      </c>
      <c r="P21" s="86">
        <v>808</v>
      </c>
      <c r="Q21" s="76"/>
      <c r="R21" s="55"/>
      <c r="S21" s="55" t="s">
        <v>1049</v>
      </c>
      <c r="T21" s="89"/>
    </row>
    <row r="22" spans="1:20" x14ac:dyDescent="0.2">
      <c r="B22" s="77"/>
      <c r="C22" s="52"/>
      <c r="D22" s="52" t="s">
        <v>8</v>
      </c>
      <c r="E22" s="58">
        <v>0.14000000000000001</v>
      </c>
      <c r="F22" s="90"/>
      <c r="G22" s="81"/>
      <c r="H22" s="65"/>
      <c r="I22" s="65"/>
      <c r="J22" s="58"/>
      <c r="K22" s="90"/>
      <c r="L22" s="81"/>
      <c r="M22" s="65"/>
      <c r="N22" s="65" t="s">
        <v>1854</v>
      </c>
      <c r="O22" s="58">
        <v>0.05</v>
      </c>
      <c r="P22" s="86"/>
      <c r="Q22" s="77"/>
      <c r="R22" s="52"/>
      <c r="S22" s="52" t="s">
        <v>1300</v>
      </c>
      <c r="T22" s="86">
        <v>922</v>
      </c>
    </row>
    <row r="23" spans="1:20" x14ac:dyDescent="0.2">
      <c r="B23" s="77"/>
      <c r="C23" s="52"/>
      <c r="D23" s="52" t="s">
        <v>1431</v>
      </c>
      <c r="E23" s="58">
        <v>0.25</v>
      </c>
      <c r="F23" s="90"/>
      <c r="G23" s="81"/>
      <c r="H23" s="65"/>
      <c r="I23" s="65"/>
      <c r="J23" s="58"/>
      <c r="K23" s="90"/>
      <c r="L23" s="81"/>
      <c r="M23" s="65"/>
      <c r="N23" s="65"/>
      <c r="O23" s="58"/>
      <c r="P23" s="86"/>
      <c r="Q23" s="77"/>
      <c r="R23" s="52"/>
      <c r="S23" s="52" t="s">
        <v>1299</v>
      </c>
      <c r="T23" s="86"/>
    </row>
    <row r="24" spans="1:20" x14ac:dyDescent="0.2">
      <c r="B24" s="77"/>
      <c r="C24" s="52"/>
      <c r="D24" s="52" t="s">
        <v>1164</v>
      </c>
      <c r="E24" s="58">
        <v>0.5</v>
      </c>
      <c r="F24" s="90"/>
      <c r="G24" s="81"/>
      <c r="H24" s="65"/>
      <c r="I24" s="65" t="s">
        <v>1849</v>
      </c>
      <c r="J24" s="58">
        <v>0.1</v>
      </c>
      <c r="K24" s="90">
        <v>100</v>
      </c>
      <c r="L24" s="81"/>
      <c r="M24" s="65"/>
      <c r="N24" s="65" t="s">
        <v>1849</v>
      </c>
      <c r="O24" s="58">
        <v>0.1</v>
      </c>
      <c r="P24" s="90">
        <v>100</v>
      </c>
      <c r="Q24" s="77"/>
      <c r="R24" s="52"/>
      <c r="S24" s="52"/>
      <c r="T24" s="86"/>
    </row>
    <row r="25" spans="1:20" x14ac:dyDescent="0.2">
      <c r="A25" s="20" t="s">
        <v>991</v>
      </c>
      <c r="B25" s="78"/>
      <c r="C25" s="59"/>
      <c r="D25" s="59"/>
      <c r="E25" s="61"/>
      <c r="F25" s="91"/>
      <c r="G25" s="82"/>
      <c r="H25" s="66"/>
      <c r="I25" s="66" t="s">
        <v>1859</v>
      </c>
      <c r="J25" s="61">
        <v>0.6</v>
      </c>
      <c r="K25" s="91"/>
      <c r="L25" s="82"/>
      <c r="M25" s="66"/>
      <c r="N25" s="66" t="s">
        <v>1014</v>
      </c>
      <c r="O25" s="61">
        <v>0.55000000000000004</v>
      </c>
      <c r="P25" s="87"/>
      <c r="Q25" s="78"/>
      <c r="R25" s="59"/>
      <c r="S25" s="59"/>
      <c r="T25" s="87"/>
    </row>
    <row r="26" spans="1:20" x14ac:dyDescent="0.2">
      <c r="A26" s="20"/>
      <c r="B26" s="79"/>
      <c r="C26" s="62"/>
      <c r="D26" s="62"/>
      <c r="E26" s="64"/>
      <c r="F26" s="92"/>
      <c r="G26" s="83"/>
      <c r="H26" s="67"/>
      <c r="I26" s="67" t="s">
        <v>1013</v>
      </c>
      <c r="J26" s="64">
        <v>0.6</v>
      </c>
      <c r="K26" s="92"/>
      <c r="L26" s="83"/>
      <c r="M26" s="67"/>
      <c r="N26" s="67" t="s">
        <v>1262</v>
      </c>
      <c r="O26" s="64">
        <v>0.5</v>
      </c>
      <c r="P26" s="88"/>
      <c r="Q26" s="79"/>
      <c r="R26" s="62"/>
      <c r="S26" s="62"/>
      <c r="T26" s="88"/>
    </row>
    <row r="27" spans="1:20" x14ac:dyDescent="0.2">
      <c r="B27" s="76"/>
      <c r="C27" s="55"/>
      <c r="D27" s="55" t="s">
        <v>1007</v>
      </c>
      <c r="E27" s="70">
        <f>VLOOKUP(D27,'Vpf Art Genre Subs Tipi di suss'!$A:$B,2,FALSE)</f>
        <v>1</v>
      </c>
      <c r="F27" s="89"/>
      <c r="G27" s="76"/>
      <c r="H27" s="55"/>
      <c r="I27" s="55" t="s">
        <v>1007</v>
      </c>
      <c r="J27" s="70">
        <f>VLOOKUP(I27,'Vpf Art Genre Subs Tipi di suss'!$A:$B,2,FALSE)</f>
        <v>1</v>
      </c>
      <c r="K27" s="89"/>
      <c r="L27" s="84"/>
      <c r="M27" s="68"/>
      <c r="N27" s="68" t="s">
        <v>989</v>
      </c>
      <c r="O27" s="71">
        <f>VLOOKUP(N27,'Vpf Art Genre Subs Tipi di suss'!$A:$B,2,FALSE)</f>
        <v>0.3</v>
      </c>
      <c r="P27" s="93"/>
      <c r="Q27" s="76"/>
      <c r="R27" s="55"/>
      <c r="S27" s="55" t="s">
        <v>1048</v>
      </c>
      <c r="T27" s="89"/>
    </row>
    <row r="28" spans="1:20" x14ac:dyDescent="0.2">
      <c r="A28" s="1" t="s">
        <v>993</v>
      </c>
      <c r="B28" s="77"/>
      <c r="C28" s="52"/>
      <c r="D28" s="52" t="s">
        <v>1847</v>
      </c>
      <c r="E28" s="58">
        <v>0.2</v>
      </c>
      <c r="F28" s="90">
        <v>101</v>
      </c>
      <c r="G28" s="81"/>
      <c r="H28" s="65"/>
      <c r="I28" s="65" t="s">
        <v>1161</v>
      </c>
      <c r="J28" s="58">
        <v>0.2</v>
      </c>
      <c r="K28" s="90">
        <v>208</v>
      </c>
      <c r="L28" s="81"/>
      <c r="M28" s="65"/>
      <c r="N28" s="65" t="s">
        <v>783</v>
      </c>
      <c r="O28" s="58">
        <v>3.02</v>
      </c>
      <c r="P28" s="86">
        <v>900</v>
      </c>
      <c r="Q28" s="77"/>
      <c r="R28" s="52"/>
      <c r="S28" s="52" t="s">
        <v>1309</v>
      </c>
      <c r="T28" s="86">
        <v>427</v>
      </c>
    </row>
    <row r="29" spans="1:20" x14ac:dyDescent="0.2">
      <c r="A29" s="34">
        <f>A18+1</f>
        <v>43297</v>
      </c>
      <c r="B29" s="77"/>
      <c r="C29" s="52"/>
      <c r="D29" s="52" t="s">
        <v>1848</v>
      </c>
      <c r="E29" s="58">
        <v>0.2</v>
      </c>
      <c r="F29" s="86">
        <v>102</v>
      </c>
      <c r="G29" s="81" t="s">
        <v>1008</v>
      </c>
      <c r="H29" s="65"/>
      <c r="I29" s="65" t="s">
        <v>1237</v>
      </c>
      <c r="J29" s="58">
        <v>2.81</v>
      </c>
      <c r="K29" s="90">
        <v>427</v>
      </c>
      <c r="L29" s="81"/>
      <c r="M29" s="65"/>
      <c r="N29" s="65" t="s">
        <v>1187</v>
      </c>
      <c r="O29" s="58">
        <v>0.1</v>
      </c>
      <c r="P29" s="86">
        <v>810</v>
      </c>
      <c r="Q29" s="77"/>
      <c r="R29" s="52"/>
      <c r="S29" s="52" t="s">
        <v>1190</v>
      </c>
      <c r="T29" s="86"/>
    </row>
    <row r="30" spans="1:20" x14ac:dyDescent="0.2">
      <c r="B30" s="77"/>
      <c r="C30" s="52"/>
      <c r="D30" s="52" t="s">
        <v>6</v>
      </c>
      <c r="E30" s="58">
        <v>0.39</v>
      </c>
      <c r="F30" s="90"/>
      <c r="G30" s="81"/>
      <c r="H30" s="65"/>
      <c r="I30" s="65" t="s">
        <v>1188</v>
      </c>
      <c r="J30" s="58"/>
      <c r="K30" s="90"/>
      <c r="L30" s="81"/>
      <c r="M30" s="65"/>
      <c r="N30" s="65" t="s">
        <v>1189</v>
      </c>
      <c r="O30" s="58">
        <v>0.18</v>
      </c>
      <c r="P30" s="86">
        <v>805</v>
      </c>
      <c r="Q30" s="77"/>
      <c r="R30" s="52"/>
      <c r="S30" s="52"/>
      <c r="T30" s="86"/>
    </row>
    <row r="31" spans="1:20" x14ac:dyDescent="0.2">
      <c r="B31" s="77"/>
      <c r="C31" s="52"/>
      <c r="D31" s="52" t="s">
        <v>7</v>
      </c>
      <c r="E31" s="58">
        <v>0.44</v>
      </c>
      <c r="F31" s="90"/>
      <c r="G31" s="81"/>
      <c r="H31" s="65"/>
      <c r="I31" s="65" t="s">
        <v>622</v>
      </c>
      <c r="J31" s="58">
        <v>0.65</v>
      </c>
      <c r="K31" s="90">
        <v>602</v>
      </c>
      <c r="L31" s="81"/>
      <c r="M31" s="65"/>
      <c r="N31" s="65" t="s">
        <v>1165</v>
      </c>
      <c r="O31" s="58">
        <v>0.15</v>
      </c>
      <c r="P31" s="86">
        <v>808</v>
      </c>
      <c r="Q31" s="77"/>
      <c r="R31" s="52"/>
      <c r="S31" s="52"/>
      <c r="T31" s="86"/>
    </row>
    <row r="32" spans="1:20" x14ac:dyDescent="0.2">
      <c r="A32" s="19">
        <f>SUM(O28:O37)*O27+SUM(J28:J37)*J27+SUM(E28:E37)*E27</f>
        <v>9.2899999999999991</v>
      </c>
      <c r="B32" s="77"/>
      <c r="C32" s="52"/>
      <c r="D32" s="52" t="s">
        <v>1866</v>
      </c>
      <c r="E32" s="58">
        <v>0.17</v>
      </c>
      <c r="F32" s="90"/>
      <c r="G32" s="81"/>
      <c r="H32" s="65"/>
      <c r="I32" s="65" t="s">
        <v>694</v>
      </c>
      <c r="J32" s="58">
        <v>0.77</v>
      </c>
      <c r="K32" s="90">
        <v>705</v>
      </c>
      <c r="L32" s="81"/>
      <c r="M32" s="65"/>
      <c r="N32" s="65" t="s">
        <v>1287</v>
      </c>
      <c r="O32" s="58">
        <v>0.15</v>
      </c>
      <c r="P32" s="86"/>
      <c r="Q32" s="76"/>
      <c r="R32" s="55"/>
      <c r="S32" s="55" t="s">
        <v>1049</v>
      </c>
      <c r="T32" s="89"/>
    </row>
    <row r="33" spans="1:21" x14ac:dyDescent="0.2">
      <c r="B33" s="77"/>
      <c r="C33" s="52"/>
      <c r="D33" s="52" t="s">
        <v>8</v>
      </c>
      <c r="E33" s="58">
        <v>0.14000000000000001</v>
      </c>
      <c r="F33" s="90"/>
      <c r="G33" s="81"/>
      <c r="H33" s="65"/>
      <c r="I33" s="65"/>
      <c r="J33" s="58"/>
      <c r="K33" s="90"/>
      <c r="L33" s="81"/>
      <c r="M33" s="65"/>
      <c r="N33" s="1" t="s">
        <v>1016</v>
      </c>
      <c r="O33" s="1">
        <v>0.05</v>
      </c>
      <c r="P33" s="86"/>
      <c r="Q33" s="77"/>
      <c r="R33" s="52"/>
      <c r="S33" s="52" t="s">
        <v>783</v>
      </c>
      <c r="T33" s="86">
        <v>617</v>
      </c>
    </row>
    <row r="34" spans="1:21" ht="13.9" customHeight="1" x14ac:dyDescent="0.2">
      <c r="B34" s="77"/>
      <c r="C34" s="52"/>
      <c r="D34" s="52" t="s">
        <v>1431</v>
      </c>
      <c r="E34" s="58">
        <v>0.25</v>
      </c>
      <c r="F34" s="90"/>
      <c r="G34" s="81"/>
      <c r="H34" s="65"/>
      <c r="I34" s="65"/>
      <c r="J34" s="58"/>
      <c r="K34" s="90"/>
      <c r="L34" s="81"/>
      <c r="M34" s="65"/>
      <c r="N34" s="65"/>
      <c r="O34" s="58"/>
      <c r="P34" s="86"/>
      <c r="Q34" s="77"/>
      <c r="R34" s="52"/>
      <c r="S34" s="52"/>
      <c r="T34" s="86"/>
    </row>
    <row r="35" spans="1:21" x14ac:dyDescent="0.2">
      <c r="B35" s="77"/>
      <c r="C35" s="52"/>
      <c r="D35" s="52" t="s">
        <v>922</v>
      </c>
      <c r="E35" s="58">
        <v>0.5</v>
      </c>
      <c r="F35" s="90">
        <v>904</v>
      </c>
      <c r="G35" s="81"/>
      <c r="H35" s="65"/>
      <c r="I35" s="65" t="s">
        <v>1166</v>
      </c>
      <c r="J35" s="58">
        <v>0.1</v>
      </c>
      <c r="K35" s="90">
        <v>100</v>
      </c>
      <c r="L35" s="81"/>
      <c r="M35" s="65"/>
      <c r="N35" s="65" t="s">
        <v>1166</v>
      </c>
      <c r="O35" s="58">
        <v>0.1</v>
      </c>
      <c r="P35" s="90">
        <v>100</v>
      </c>
      <c r="Q35" s="77"/>
      <c r="R35" s="52"/>
      <c r="S35" s="52"/>
      <c r="T35" s="86"/>
    </row>
    <row r="36" spans="1:21" x14ac:dyDescent="0.2">
      <c r="A36" s="20" t="s">
        <v>991</v>
      </c>
      <c r="B36" s="78"/>
      <c r="C36" s="59"/>
      <c r="D36" s="59"/>
      <c r="E36" s="61"/>
      <c r="F36" s="91"/>
      <c r="G36" s="82"/>
      <c r="H36" s="66"/>
      <c r="I36" s="66" t="s">
        <v>1856</v>
      </c>
      <c r="J36" s="61">
        <v>0.2</v>
      </c>
      <c r="K36" s="91"/>
      <c r="L36" s="82"/>
      <c r="M36" s="66"/>
      <c r="N36" s="66" t="s">
        <v>1024</v>
      </c>
      <c r="O36" s="61">
        <v>0.55000000000000004</v>
      </c>
      <c r="P36" s="87"/>
      <c r="Q36" s="78"/>
      <c r="R36" s="59"/>
      <c r="S36" s="59"/>
      <c r="T36" s="87"/>
    </row>
    <row r="37" spans="1:21" x14ac:dyDescent="0.2">
      <c r="A37" s="20"/>
      <c r="B37" s="79"/>
      <c r="C37" s="62"/>
      <c r="D37" s="62"/>
      <c r="E37" s="64"/>
      <c r="F37" s="92"/>
      <c r="G37" s="83"/>
      <c r="H37" s="67"/>
      <c r="I37" s="67" t="s">
        <v>1006</v>
      </c>
      <c r="J37" s="64">
        <v>0.8</v>
      </c>
      <c r="K37" s="92"/>
      <c r="L37" s="83"/>
      <c r="M37" s="67"/>
      <c r="N37" s="67" t="s">
        <v>1255</v>
      </c>
      <c r="O37" s="64">
        <v>0.6</v>
      </c>
      <c r="P37" s="88"/>
      <c r="Q37" s="79"/>
      <c r="R37" s="62"/>
      <c r="S37" s="62"/>
      <c r="T37" s="88"/>
    </row>
    <row r="38" spans="1:21" x14ac:dyDescent="0.2">
      <c r="B38" s="76"/>
      <c r="C38" s="55"/>
      <c r="D38" s="55" t="s">
        <v>1007</v>
      </c>
      <c r="E38" s="70">
        <f>VLOOKUP(D38,'Vpf Art Genre Subs Tipi di suss'!$A:$B,2,FALSE)</f>
        <v>1</v>
      </c>
      <c r="F38" s="89"/>
      <c r="G38" s="76"/>
      <c r="H38" s="55"/>
      <c r="I38" s="55" t="s">
        <v>1007</v>
      </c>
      <c r="J38" s="70">
        <f>VLOOKUP(I38,'Vpf Art Genre Subs Tipi di suss'!$A:$B,2,FALSE)</f>
        <v>1</v>
      </c>
      <c r="K38" s="89"/>
      <c r="L38" s="76"/>
      <c r="M38" s="55"/>
      <c r="N38" s="55" t="s">
        <v>1007</v>
      </c>
      <c r="O38" s="70">
        <f>VLOOKUP(N38,'Vpf Art Genre Subs Tipi di suss'!$A:$B,2,FALSE)</f>
        <v>1</v>
      </c>
      <c r="P38" s="89"/>
      <c r="Q38" s="76"/>
      <c r="R38" s="55"/>
      <c r="S38" s="55" t="s">
        <v>1048</v>
      </c>
      <c r="T38" s="89"/>
    </row>
    <row r="39" spans="1:21" x14ac:dyDescent="0.2">
      <c r="A39" s="1" t="s">
        <v>994</v>
      </c>
      <c r="B39" s="77"/>
      <c r="C39" s="52"/>
      <c r="D39" s="52" t="s">
        <v>1847</v>
      </c>
      <c r="E39" s="58">
        <v>0.2</v>
      </c>
      <c r="F39" s="90">
        <v>101</v>
      </c>
      <c r="G39" s="81"/>
      <c r="H39" s="65"/>
      <c r="I39" s="65" t="s">
        <v>127</v>
      </c>
      <c r="J39" s="58">
        <v>0.02</v>
      </c>
      <c r="K39" s="90">
        <v>205</v>
      </c>
      <c r="L39" s="81"/>
      <c r="M39" s="65"/>
      <c r="N39" s="65" t="s">
        <v>1289</v>
      </c>
      <c r="O39" s="58">
        <v>0.17</v>
      </c>
      <c r="P39" s="86">
        <v>208</v>
      </c>
      <c r="Q39" s="77"/>
      <c r="R39" s="52"/>
      <c r="S39" s="52" t="s">
        <v>919</v>
      </c>
      <c r="T39" s="86">
        <v>413</v>
      </c>
      <c r="U39" s="26"/>
    </row>
    <row r="40" spans="1:21" x14ac:dyDescent="0.2">
      <c r="A40" s="34">
        <f>A29+1</f>
        <v>43298</v>
      </c>
      <c r="B40" s="77"/>
      <c r="C40" s="52"/>
      <c r="D40" s="52" t="s">
        <v>1848</v>
      </c>
      <c r="E40" s="58">
        <v>0.2</v>
      </c>
      <c r="F40" s="86">
        <v>102</v>
      </c>
      <c r="G40" s="81" t="s">
        <v>1008</v>
      </c>
      <c r="H40" s="65"/>
      <c r="I40" s="65" t="s">
        <v>1301</v>
      </c>
      <c r="J40" s="58">
        <v>3.39</v>
      </c>
      <c r="K40" s="90">
        <v>413</v>
      </c>
      <c r="L40" s="81" t="s">
        <v>1008</v>
      </c>
      <c r="M40" s="65"/>
      <c r="N40" s="65" t="s">
        <v>1191</v>
      </c>
      <c r="O40" s="58">
        <v>1.28</v>
      </c>
      <c r="P40" s="86"/>
      <c r="Q40" s="77"/>
      <c r="R40" s="52"/>
      <c r="S40" s="52"/>
      <c r="T40" s="86"/>
    </row>
    <row r="41" spans="1:21" x14ac:dyDescent="0.2">
      <c r="B41" s="77"/>
      <c r="C41" s="52"/>
      <c r="D41" s="52" t="s">
        <v>6</v>
      </c>
      <c r="E41" s="58">
        <v>0.39</v>
      </c>
      <c r="F41" s="90"/>
      <c r="G41" s="81"/>
      <c r="H41" s="65"/>
      <c r="I41" s="65" t="s">
        <v>1240</v>
      </c>
      <c r="J41" s="58">
        <v>0.17</v>
      </c>
      <c r="K41" s="90">
        <v>311</v>
      </c>
      <c r="L41" s="81"/>
      <c r="M41" s="65"/>
      <c r="N41" s="65" t="s">
        <v>1241</v>
      </c>
      <c r="O41" s="58">
        <v>0.1</v>
      </c>
      <c r="P41" s="86"/>
      <c r="Q41" s="77"/>
      <c r="R41" s="52"/>
      <c r="S41" s="52"/>
      <c r="T41" s="86"/>
    </row>
    <row r="42" spans="1:21" x14ac:dyDescent="0.2">
      <c r="B42" s="77"/>
      <c r="C42" s="52"/>
      <c r="D42" s="52" t="s">
        <v>7</v>
      </c>
      <c r="E42" s="58">
        <v>0.44</v>
      </c>
      <c r="F42" s="90"/>
      <c r="G42" s="81"/>
      <c r="H42" s="65"/>
      <c r="I42" s="65" t="s">
        <v>1192</v>
      </c>
      <c r="J42" s="58">
        <v>0.55000000000000004</v>
      </c>
      <c r="K42" s="90">
        <v>610</v>
      </c>
      <c r="L42" s="81"/>
      <c r="M42" s="65"/>
      <c r="N42" s="65" t="s">
        <v>1276</v>
      </c>
      <c r="O42" s="58">
        <v>0.56999999999999995</v>
      </c>
      <c r="P42" s="86">
        <v>611</v>
      </c>
      <c r="Q42" s="77"/>
      <c r="R42" s="52"/>
      <c r="S42" s="52"/>
      <c r="T42" s="86"/>
    </row>
    <row r="43" spans="1:21" x14ac:dyDescent="0.2">
      <c r="A43" s="19">
        <f>SUM(O39:O48)*O38+SUM(J39:J48)*J38+SUM(E39:E48)*E38</f>
        <v>11.52</v>
      </c>
      <c r="B43" s="77"/>
      <c r="C43" s="52"/>
      <c r="D43" s="52" t="s">
        <v>1866</v>
      </c>
      <c r="E43" s="58">
        <v>0.17</v>
      </c>
      <c r="F43" s="90"/>
      <c r="G43" s="81"/>
      <c r="H43" s="65"/>
      <c r="I43" s="65" t="s">
        <v>690</v>
      </c>
      <c r="J43" s="58">
        <v>0.61</v>
      </c>
      <c r="K43" s="90">
        <v>709</v>
      </c>
      <c r="L43" s="81"/>
      <c r="M43" s="65"/>
      <c r="N43" s="65" t="s">
        <v>1254</v>
      </c>
      <c r="O43" s="58">
        <v>0.46</v>
      </c>
      <c r="P43" s="86"/>
      <c r="Q43" s="76"/>
      <c r="R43" s="55"/>
      <c r="S43" s="55" t="s">
        <v>1049</v>
      </c>
      <c r="T43" s="89"/>
    </row>
    <row r="44" spans="1:21" x14ac:dyDescent="0.2">
      <c r="B44" s="77"/>
      <c r="C44" s="52"/>
      <c r="D44" s="52" t="s">
        <v>8</v>
      </c>
      <c r="E44" s="58">
        <v>0.14000000000000001</v>
      </c>
      <c r="F44" s="90"/>
      <c r="G44" s="81"/>
      <c r="H44" s="65"/>
      <c r="I44" s="65"/>
      <c r="J44" s="58"/>
      <c r="K44" s="90"/>
      <c r="L44" s="81"/>
      <c r="M44" s="65"/>
      <c r="N44" s="65" t="s">
        <v>1193</v>
      </c>
      <c r="O44" s="58">
        <v>0.11</v>
      </c>
      <c r="P44" s="86">
        <v>303</v>
      </c>
      <c r="Q44" s="77"/>
      <c r="R44" s="52"/>
      <c r="S44" s="52" t="s">
        <v>1286</v>
      </c>
      <c r="T44" s="86"/>
    </row>
    <row r="45" spans="1:21" x14ac:dyDescent="0.2">
      <c r="B45" s="77"/>
      <c r="C45" s="52"/>
      <c r="D45" s="52" t="s">
        <v>1431</v>
      </c>
      <c r="E45" s="58">
        <v>0.25</v>
      </c>
      <c r="F45" s="90"/>
      <c r="G45" s="81"/>
      <c r="H45" s="65"/>
      <c r="I45" s="65"/>
      <c r="J45" s="58"/>
      <c r="K45" s="90"/>
      <c r="L45" s="81"/>
      <c r="M45" s="65"/>
      <c r="N45" s="65"/>
      <c r="O45" s="58"/>
      <c r="P45" s="86"/>
      <c r="Q45" s="77"/>
      <c r="R45" s="52"/>
      <c r="S45" s="52"/>
      <c r="T45" s="86"/>
    </row>
    <row r="46" spans="1:21" x14ac:dyDescent="0.2">
      <c r="B46" s="77"/>
      <c r="C46" s="52"/>
      <c r="D46" s="52" t="s">
        <v>1194</v>
      </c>
      <c r="E46" s="58">
        <v>0.5</v>
      </c>
      <c r="F46" s="90"/>
      <c r="G46" s="81"/>
      <c r="H46" s="65"/>
      <c r="I46" s="65" t="s">
        <v>1023</v>
      </c>
      <c r="J46" s="58">
        <v>0.1</v>
      </c>
      <c r="K46" s="90">
        <v>100</v>
      </c>
      <c r="L46" s="81"/>
      <c r="M46" s="65"/>
      <c r="N46" s="65" t="s">
        <v>1023</v>
      </c>
      <c r="O46" s="58">
        <v>0.1</v>
      </c>
      <c r="P46" s="90">
        <v>100</v>
      </c>
      <c r="Q46" s="77"/>
      <c r="R46" s="52"/>
      <c r="S46" s="52"/>
      <c r="T46" s="86"/>
    </row>
    <row r="47" spans="1:21" x14ac:dyDescent="0.2">
      <c r="A47" s="20" t="s">
        <v>991</v>
      </c>
      <c r="B47" s="78"/>
      <c r="C47" s="59"/>
      <c r="D47" s="59"/>
      <c r="E47" s="61"/>
      <c r="F47" s="91"/>
      <c r="G47" s="82"/>
      <c r="H47" s="66"/>
      <c r="I47" s="66" t="s">
        <v>1018</v>
      </c>
      <c r="J47" s="61">
        <v>0.4</v>
      </c>
      <c r="K47" s="91"/>
      <c r="L47" s="82"/>
      <c r="M47" s="66"/>
      <c r="N47" s="66" t="s">
        <v>1862</v>
      </c>
      <c r="O47" s="61">
        <v>0.2</v>
      </c>
      <c r="P47" s="87"/>
      <c r="Q47" s="78"/>
      <c r="R47" s="59"/>
      <c r="S47" s="59"/>
      <c r="T47" s="87"/>
    </row>
    <row r="48" spans="1:21" x14ac:dyDescent="0.2">
      <c r="A48" s="20"/>
      <c r="B48" s="79"/>
      <c r="C48" s="62"/>
      <c r="D48" s="62"/>
      <c r="E48" s="64"/>
      <c r="F48" s="92"/>
      <c r="G48" s="83"/>
      <c r="H48" s="67"/>
      <c r="I48" s="67" t="s">
        <v>1003</v>
      </c>
      <c r="J48" s="64">
        <v>0.5</v>
      </c>
      <c r="K48" s="92"/>
      <c r="L48" s="83"/>
      <c r="M48" s="67"/>
      <c r="N48" s="67" t="s">
        <v>1252</v>
      </c>
      <c r="O48" s="64">
        <v>0.5</v>
      </c>
      <c r="P48" s="88"/>
      <c r="Q48" s="79"/>
      <c r="R48" s="62"/>
      <c r="S48" s="62"/>
      <c r="T48" s="88"/>
    </row>
    <row r="49" spans="1:20" x14ac:dyDescent="0.2">
      <c r="B49" s="76"/>
      <c r="C49" s="55"/>
      <c r="D49" s="55" t="s">
        <v>1007</v>
      </c>
      <c r="E49" s="70">
        <f>VLOOKUP(D49,'Vpf Art Genre Subs Tipi di suss'!$A:$B,2,FALSE)</f>
        <v>1</v>
      </c>
      <c r="F49" s="89"/>
      <c r="G49" s="76"/>
      <c r="H49" s="55"/>
      <c r="I49" s="55" t="s">
        <v>1007</v>
      </c>
      <c r="J49" s="70">
        <f>VLOOKUP(I49,'Vpf Art Genre Subs Tipi di suss'!$A:$B,2,FALSE)</f>
        <v>1</v>
      </c>
      <c r="K49" s="89"/>
      <c r="L49" s="76"/>
      <c r="M49" s="55"/>
      <c r="N49" s="55" t="s">
        <v>998</v>
      </c>
      <c r="O49" s="70">
        <f>VLOOKUP(N49,'Vpf Art Genre Subs Tipi di suss'!$A:$B,2,FALSE)</f>
        <v>0.75</v>
      </c>
      <c r="P49" s="89"/>
      <c r="Q49" s="76"/>
      <c r="R49" s="55"/>
      <c r="S49" s="55" t="s">
        <v>1048</v>
      </c>
      <c r="T49" s="89"/>
    </row>
    <row r="50" spans="1:20" x14ac:dyDescent="0.2">
      <c r="A50" s="1" t="s">
        <v>995</v>
      </c>
      <c r="B50" s="77"/>
      <c r="C50" s="52"/>
      <c r="D50" s="52" t="s">
        <v>1847</v>
      </c>
      <c r="E50" s="58">
        <v>0.2</v>
      </c>
      <c r="F50" s="90">
        <v>101</v>
      </c>
      <c r="G50" s="81"/>
      <c r="H50" s="65"/>
      <c r="I50" s="65" t="s">
        <v>1195</v>
      </c>
      <c r="J50" s="58">
        <v>0.32</v>
      </c>
      <c r="K50" s="90">
        <v>218</v>
      </c>
      <c r="L50" s="81" t="s">
        <v>1008</v>
      </c>
      <c r="M50" s="65"/>
      <c r="N50" s="65" t="s">
        <v>1196</v>
      </c>
      <c r="O50" s="58">
        <v>2.59</v>
      </c>
      <c r="P50" s="86">
        <v>1002</v>
      </c>
      <c r="Q50" s="77"/>
      <c r="R50" s="52"/>
      <c r="S50" s="52" t="s">
        <v>1308</v>
      </c>
      <c r="T50" s="86"/>
    </row>
    <row r="51" spans="1:20" x14ac:dyDescent="0.2">
      <c r="A51" s="34">
        <f>A40+1</f>
        <v>43299</v>
      </c>
      <c r="B51" s="77"/>
      <c r="C51" s="52"/>
      <c r="D51" s="52" t="s">
        <v>1848</v>
      </c>
      <c r="E51" s="58">
        <v>0.2</v>
      </c>
      <c r="F51" s="86">
        <v>102</v>
      </c>
      <c r="G51" s="81" t="s">
        <v>1008</v>
      </c>
      <c r="H51" s="65"/>
      <c r="I51" s="65" t="s">
        <v>1277</v>
      </c>
      <c r="J51" s="58">
        <v>2.64</v>
      </c>
      <c r="K51" s="90">
        <v>507</v>
      </c>
      <c r="L51" s="81"/>
      <c r="M51" s="65"/>
      <c r="N51" s="65" t="s">
        <v>1254</v>
      </c>
      <c r="O51" s="58">
        <v>0.46</v>
      </c>
      <c r="P51" s="86"/>
      <c r="Q51" s="77"/>
      <c r="R51" s="52"/>
      <c r="S51" s="52"/>
      <c r="T51" s="86"/>
    </row>
    <row r="52" spans="1:20" x14ac:dyDescent="0.2">
      <c r="B52" s="77"/>
      <c r="C52" s="52"/>
      <c r="D52" s="52" t="s">
        <v>6</v>
      </c>
      <c r="E52" s="58">
        <v>0.39</v>
      </c>
      <c r="F52" s="90"/>
      <c r="G52" s="81"/>
      <c r="H52" s="65"/>
      <c r="I52" s="65" t="s">
        <v>1302</v>
      </c>
      <c r="J52" s="58"/>
      <c r="K52" s="90"/>
      <c r="L52" s="81"/>
      <c r="M52" s="65"/>
      <c r="N52" s="65" t="s">
        <v>1016</v>
      </c>
      <c r="O52" s="58">
        <v>0.05</v>
      </c>
      <c r="P52" s="86"/>
      <c r="Q52" s="77"/>
      <c r="R52" s="52"/>
      <c r="S52" s="52"/>
      <c r="T52" s="86"/>
    </row>
    <row r="53" spans="1:20" x14ac:dyDescent="0.2">
      <c r="B53" s="77"/>
      <c r="C53" s="52"/>
      <c r="D53" s="52" t="s">
        <v>7</v>
      </c>
      <c r="E53" s="58">
        <v>0.44</v>
      </c>
      <c r="F53" s="90"/>
      <c r="G53" s="81"/>
      <c r="H53" s="65"/>
      <c r="I53" s="65" t="s">
        <v>1303</v>
      </c>
      <c r="J53" s="58">
        <v>0.68</v>
      </c>
      <c r="K53" s="90">
        <v>613</v>
      </c>
      <c r="L53" s="81"/>
      <c r="M53" s="65"/>
      <c r="N53" s="65"/>
      <c r="O53" s="58"/>
      <c r="P53" s="86"/>
      <c r="Q53" s="77"/>
      <c r="R53" s="52"/>
      <c r="S53" s="52"/>
      <c r="T53" s="86"/>
    </row>
    <row r="54" spans="1:20" x14ac:dyDescent="0.2">
      <c r="A54" s="19">
        <f>SUM(O50:O59)*O49+SUM(J50:J59)*J49+SUM(E50:E59)*E49</f>
        <v>10.9575</v>
      </c>
      <c r="B54" s="77"/>
      <c r="C54" s="52"/>
      <c r="D54" s="52" t="s">
        <v>1866</v>
      </c>
      <c r="E54" s="58">
        <v>0.17</v>
      </c>
      <c r="F54" s="90"/>
      <c r="G54" s="81"/>
      <c r="H54" s="65"/>
      <c r="I54" s="65"/>
      <c r="J54" s="58"/>
      <c r="K54" s="90"/>
      <c r="L54" s="81"/>
      <c r="M54" s="65"/>
      <c r="N54" s="65" t="s">
        <v>1279</v>
      </c>
      <c r="O54" s="58">
        <v>1</v>
      </c>
      <c r="P54" s="86"/>
      <c r="Q54" s="76"/>
      <c r="R54" s="55"/>
      <c r="S54" s="55" t="s">
        <v>1049</v>
      </c>
      <c r="T54" s="89"/>
    </row>
    <row r="55" spans="1:20" x14ac:dyDescent="0.2">
      <c r="B55" s="77"/>
      <c r="C55" s="52"/>
      <c r="D55" s="52" t="s">
        <v>8</v>
      </c>
      <c r="E55" s="58">
        <v>0.14000000000000001</v>
      </c>
      <c r="F55" s="90"/>
      <c r="G55" s="81"/>
      <c r="H55" s="65"/>
      <c r="I55" s="65"/>
      <c r="J55" s="58"/>
      <c r="K55" s="90"/>
      <c r="L55" s="81"/>
      <c r="M55" s="65"/>
      <c r="N55" s="65"/>
      <c r="O55" s="58"/>
      <c r="P55" s="86"/>
      <c r="Q55" s="77"/>
      <c r="R55" s="52"/>
      <c r="S55" s="52" t="s">
        <v>1197</v>
      </c>
      <c r="T55" s="86">
        <v>1002</v>
      </c>
    </row>
    <row r="56" spans="1:20" x14ac:dyDescent="0.2">
      <c r="B56" s="77"/>
      <c r="C56" s="52"/>
      <c r="D56" s="52" t="s">
        <v>1431</v>
      </c>
      <c r="E56" s="58">
        <v>0.25</v>
      </c>
      <c r="F56" s="90"/>
      <c r="G56" s="81"/>
      <c r="H56" s="65"/>
      <c r="I56" s="65"/>
      <c r="J56" s="58"/>
      <c r="K56" s="90"/>
      <c r="L56" s="81"/>
      <c r="M56" s="65"/>
      <c r="N56" s="65"/>
      <c r="O56" s="58"/>
      <c r="P56" s="86"/>
      <c r="Q56" s="77"/>
      <c r="R56" s="52"/>
      <c r="S56" s="52" t="s">
        <v>1198</v>
      </c>
      <c r="T56" s="86"/>
    </row>
    <row r="57" spans="1:20" x14ac:dyDescent="0.2">
      <c r="B57" s="77"/>
      <c r="C57" s="52"/>
      <c r="D57" s="52" t="s">
        <v>9</v>
      </c>
      <c r="E57" s="58">
        <v>0.54</v>
      </c>
      <c r="F57" s="90"/>
      <c r="G57" s="81"/>
      <c r="H57" s="65"/>
      <c r="I57" s="65" t="s">
        <v>1851</v>
      </c>
      <c r="J57" s="58">
        <v>0.1</v>
      </c>
      <c r="K57" s="90">
        <v>100</v>
      </c>
      <c r="L57" s="81"/>
      <c r="M57" s="65"/>
      <c r="N57" s="65" t="s">
        <v>1851</v>
      </c>
      <c r="O57" s="58">
        <v>0.1</v>
      </c>
      <c r="P57" s="90">
        <v>100</v>
      </c>
      <c r="Q57" s="77"/>
      <c r="R57" s="52"/>
      <c r="S57" s="52"/>
      <c r="T57" s="86"/>
    </row>
    <row r="58" spans="1:20" x14ac:dyDescent="0.2">
      <c r="A58" s="20" t="s">
        <v>991</v>
      </c>
      <c r="B58" s="78"/>
      <c r="C58" s="59"/>
      <c r="D58" s="59"/>
      <c r="E58" s="61"/>
      <c r="F58" s="91"/>
      <c r="G58" s="82"/>
      <c r="H58" s="66"/>
      <c r="I58" s="66" t="s">
        <v>1858</v>
      </c>
      <c r="J58" s="61">
        <v>0.2</v>
      </c>
      <c r="K58" s="91"/>
      <c r="L58" s="82"/>
      <c r="M58" s="66"/>
      <c r="N58" s="66" t="s">
        <v>1174</v>
      </c>
      <c r="O58" s="61">
        <v>0.45</v>
      </c>
      <c r="P58" s="87"/>
      <c r="Q58" s="78"/>
      <c r="R58" s="59"/>
      <c r="S58" s="59"/>
      <c r="T58" s="87"/>
    </row>
    <row r="59" spans="1:20" x14ac:dyDescent="0.2">
      <c r="A59" s="20"/>
      <c r="B59" s="79"/>
      <c r="C59" s="62"/>
      <c r="D59" s="62"/>
      <c r="E59" s="64"/>
      <c r="F59" s="92"/>
      <c r="G59" s="83"/>
      <c r="H59" s="67"/>
      <c r="I59" s="67" t="s">
        <v>1278</v>
      </c>
      <c r="J59" s="64">
        <v>0.6</v>
      </c>
      <c r="K59" s="92"/>
      <c r="L59" s="83"/>
      <c r="M59" s="67"/>
      <c r="N59" s="67" t="s">
        <v>1006</v>
      </c>
      <c r="O59" s="64">
        <v>0.8</v>
      </c>
      <c r="P59" s="88"/>
      <c r="Q59" s="79"/>
      <c r="R59" s="62"/>
      <c r="S59" s="62"/>
      <c r="T59" s="88"/>
    </row>
    <row r="60" spans="1:20" x14ac:dyDescent="0.2">
      <c r="B60" s="76"/>
      <c r="C60" s="55"/>
      <c r="D60" s="55" t="s">
        <v>998</v>
      </c>
      <c r="E60" s="70">
        <f>VLOOKUP(D60,'Vpf Art Genre Subs Tipi di suss'!$A:$B,2,FALSE)</f>
        <v>0.75</v>
      </c>
      <c r="F60" s="89"/>
      <c r="G60" s="76"/>
      <c r="H60" s="55"/>
      <c r="I60" s="55" t="s">
        <v>990</v>
      </c>
      <c r="J60" s="70">
        <f>VLOOKUP(I60,'Vpf Art Genre Subs Tipi di suss'!$A:$B,2,FALSE)</f>
        <v>0.1</v>
      </c>
      <c r="K60" s="89"/>
      <c r="L60" s="76"/>
      <c r="M60" s="55"/>
      <c r="N60" s="55" t="s">
        <v>990</v>
      </c>
      <c r="O60" s="70">
        <f>VLOOKUP(N60,'Vpf Art Genre Subs Tipi di suss'!$A:$B,2,FALSE)</f>
        <v>0.1</v>
      </c>
      <c r="P60" s="89"/>
      <c r="Q60" s="76"/>
      <c r="R60" s="55"/>
      <c r="S60" s="55" t="s">
        <v>1048</v>
      </c>
      <c r="T60" s="89"/>
    </row>
    <row r="61" spans="1:20" x14ac:dyDescent="0.2">
      <c r="A61" s="1" t="s">
        <v>996</v>
      </c>
      <c r="B61" s="77"/>
      <c r="C61" s="52"/>
      <c r="D61" s="52" t="s">
        <v>1847</v>
      </c>
      <c r="E61" s="114">
        <v>0.2</v>
      </c>
      <c r="F61" s="90">
        <v>101</v>
      </c>
      <c r="G61" s="81" t="s">
        <v>1008</v>
      </c>
      <c r="H61" s="65"/>
      <c r="I61" s="65" t="s">
        <v>1199</v>
      </c>
      <c r="J61" s="58">
        <v>5.27</v>
      </c>
      <c r="K61" s="90">
        <v>426</v>
      </c>
      <c r="L61" s="81"/>
      <c r="M61" s="65"/>
      <c r="N61" s="65" t="s">
        <v>760</v>
      </c>
      <c r="O61" s="58">
        <v>3</v>
      </c>
      <c r="P61" s="86">
        <v>909</v>
      </c>
      <c r="Q61" s="77"/>
      <c r="R61" s="52"/>
      <c r="S61" s="52" t="s">
        <v>1226</v>
      </c>
      <c r="T61" s="86"/>
    </row>
    <row r="62" spans="1:20" x14ac:dyDescent="0.2">
      <c r="A62" s="34">
        <f>A51+1</f>
        <v>43300</v>
      </c>
      <c r="B62" s="77"/>
      <c r="C62" s="52"/>
      <c r="D62" s="52" t="s">
        <v>1848</v>
      </c>
      <c r="E62" s="114">
        <v>0.2</v>
      </c>
      <c r="F62" s="86">
        <v>102</v>
      </c>
      <c r="G62" s="81"/>
      <c r="H62" s="65"/>
      <c r="I62" s="65" t="s">
        <v>1200</v>
      </c>
      <c r="J62" s="58">
        <v>0.94</v>
      </c>
      <c r="K62" s="90"/>
      <c r="L62" s="81"/>
      <c r="M62" s="65"/>
      <c r="N62" s="65" t="s">
        <v>1287</v>
      </c>
      <c r="O62" s="58">
        <v>0.15</v>
      </c>
      <c r="P62" s="86"/>
      <c r="Q62" s="77"/>
      <c r="R62" s="52"/>
      <c r="S62" s="52"/>
      <c r="T62" s="86"/>
    </row>
    <row r="63" spans="1:20" x14ac:dyDescent="0.2">
      <c r="B63" s="77"/>
      <c r="C63" s="52"/>
      <c r="D63" s="52" t="s">
        <v>6</v>
      </c>
      <c r="E63" s="57">
        <v>0.39</v>
      </c>
      <c r="F63" s="90"/>
      <c r="G63" s="81"/>
      <c r="H63" s="65"/>
      <c r="I63" s="65" t="s">
        <v>1201</v>
      </c>
      <c r="J63" s="58">
        <v>1.37</v>
      </c>
      <c r="K63" s="90">
        <v>703</v>
      </c>
      <c r="L63" s="81"/>
      <c r="M63" s="65"/>
      <c r="N63" s="65" t="s">
        <v>1187</v>
      </c>
      <c r="O63" s="58">
        <v>0.1</v>
      </c>
      <c r="P63" s="86">
        <v>810</v>
      </c>
      <c r="Q63" s="77"/>
      <c r="R63" s="52"/>
      <c r="S63" s="52"/>
      <c r="T63" s="86"/>
    </row>
    <row r="64" spans="1:20" x14ac:dyDescent="0.2">
      <c r="B64" s="77"/>
      <c r="C64" s="52"/>
      <c r="D64" s="52" t="s">
        <v>7</v>
      </c>
      <c r="E64" s="57">
        <v>0.44</v>
      </c>
      <c r="F64" s="90"/>
      <c r="G64" s="81"/>
      <c r="H64" s="65"/>
      <c r="I64" s="65" t="s">
        <v>1254</v>
      </c>
      <c r="J64" s="58">
        <v>0.46</v>
      </c>
      <c r="K64" s="86"/>
      <c r="L64" s="81"/>
      <c r="M64" s="65"/>
      <c r="N64" s="65" t="s">
        <v>1165</v>
      </c>
      <c r="O64" s="58">
        <v>0.15</v>
      </c>
      <c r="P64" s="86">
        <v>808</v>
      </c>
      <c r="Q64" s="77"/>
      <c r="R64" s="52"/>
      <c r="S64" s="52"/>
      <c r="T64" s="86"/>
    </row>
    <row r="65" spans="1:20" x14ac:dyDescent="0.2">
      <c r="A65" s="19">
        <f>SUM(O61:O70)*O60+SUM(J61:J70)*J60+SUM(E61:E70)*E60</f>
        <v>3.0589999999999997</v>
      </c>
      <c r="B65" s="77"/>
      <c r="C65" s="52"/>
      <c r="D65" s="52" t="s">
        <v>1866</v>
      </c>
      <c r="E65" s="57">
        <v>0.17</v>
      </c>
      <c r="F65" s="90"/>
      <c r="G65" s="81"/>
      <c r="H65" s="65"/>
      <c r="I65" s="65" t="s">
        <v>1854</v>
      </c>
      <c r="J65" s="58">
        <v>0.05</v>
      </c>
      <c r="K65" s="90"/>
      <c r="L65" s="81"/>
      <c r="M65" s="65"/>
      <c r="N65" s="65" t="s">
        <v>1016</v>
      </c>
      <c r="O65" s="58">
        <v>0.05</v>
      </c>
      <c r="P65" s="86"/>
      <c r="Q65" s="76"/>
      <c r="R65" s="55"/>
      <c r="S65" s="55" t="s">
        <v>1049</v>
      </c>
      <c r="T65" s="89"/>
    </row>
    <row r="66" spans="1:20" x14ac:dyDescent="0.2">
      <c r="B66" s="77"/>
      <c r="C66" s="52"/>
      <c r="D66" s="52" t="s">
        <v>8</v>
      </c>
      <c r="E66" s="57">
        <v>0.14000000000000001</v>
      </c>
      <c r="F66" s="90"/>
      <c r="G66" s="81"/>
      <c r="H66" s="65"/>
      <c r="I66" s="65"/>
      <c r="J66" s="58"/>
      <c r="K66" s="90"/>
      <c r="L66" s="81"/>
      <c r="M66" s="65"/>
      <c r="N66" s="65"/>
      <c r="O66" s="58"/>
      <c r="P66" s="86"/>
      <c r="Q66" s="77"/>
      <c r="R66" s="52"/>
      <c r="S66" s="52" t="s">
        <v>1203</v>
      </c>
      <c r="T66" s="86">
        <v>909</v>
      </c>
    </row>
    <row r="67" spans="1:20" x14ac:dyDescent="0.2">
      <c r="B67" s="77"/>
      <c r="C67" s="52"/>
      <c r="D67" s="52" t="s">
        <v>1431</v>
      </c>
      <c r="E67" s="57">
        <v>0.25</v>
      </c>
      <c r="F67" s="90"/>
      <c r="G67" s="81"/>
      <c r="H67" s="65"/>
      <c r="I67" s="65"/>
      <c r="J67" s="58"/>
      <c r="K67" s="90"/>
      <c r="L67" s="81"/>
      <c r="M67" s="65"/>
      <c r="N67" s="65"/>
      <c r="O67" s="58"/>
      <c r="P67" s="86"/>
      <c r="Q67" s="77"/>
      <c r="R67" s="52"/>
      <c r="S67" s="52"/>
      <c r="T67" s="86"/>
    </row>
    <row r="68" spans="1:20" x14ac:dyDescent="0.2">
      <c r="B68" s="77"/>
      <c r="C68" s="52"/>
      <c r="D68" s="52" t="s">
        <v>1033</v>
      </c>
      <c r="E68" s="57">
        <v>0.51</v>
      </c>
      <c r="F68" s="90"/>
      <c r="G68" s="81"/>
      <c r="H68" s="65"/>
      <c r="I68" s="65" t="s">
        <v>1852</v>
      </c>
      <c r="J68" s="58">
        <v>0.1</v>
      </c>
      <c r="K68" s="90">
        <v>100</v>
      </c>
      <c r="L68" s="81"/>
      <c r="M68" s="65"/>
      <c r="N68" s="65" t="s">
        <v>1852</v>
      </c>
      <c r="O68" s="58">
        <v>0.1</v>
      </c>
      <c r="P68" s="90">
        <v>100</v>
      </c>
      <c r="Q68" s="77"/>
      <c r="R68" s="52"/>
      <c r="S68" s="52"/>
      <c r="T68" s="86"/>
    </row>
    <row r="69" spans="1:20" x14ac:dyDescent="0.2">
      <c r="A69" s="20" t="s">
        <v>991</v>
      </c>
      <c r="B69" s="78"/>
      <c r="C69" s="59"/>
      <c r="D69" s="59"/>
      <c r="E69" s="60"/>
      <c r="F69" s="91"/>
      <c r="G69" s="82"/>
      <c r="H69" s="66"/>
      <c r="I69" s="66" t="s">
        <v>1202</v>
      </c>
      <c r="J69" s="61">
        <v>0.35</v>
      </c>
      <c r="K69" s="91"/>
      <c r="L69" s="82"/>
      <c r="M69" s="66"/>
      <c r="N69" s="66" t="s">
        <v>1005</v>
      </c>
      <c r="O69" s="61">
        <v>0.15</v>
      </c>
      <c r="P69" s="87"/>
      <c r="Q69" s="78"/>
      <c r="R69" s="59"/>
      <c r="S69" s="59"/>
      <c r="T69" s="87"/>
    </row>
    <row r="70" spans="1:20" x14ac:dyDescent="0.2">
      <c r="A70" s="20"/>
      <c r="B70" s="79"/>
      <c r="C70" s="62"/>
      <c r="D70" s="62"/>
      <c r="E70" s="63"/>
      <c r="F70" s="92"/>
      <c r="G70" s="83"/>
      <c r="H70" s="67"/>
      <c r="I70" s="67" t="s">
        <v>1013</v>
      </c>
      <c r="J70" s="64">
        <v>0.6</v>
      </c>
      <c r="K70" s="92"/>
      <c r="L70" s="83"/>
      <c r="M70" s="67"/>
      <c r="N70" s="67" t="s">
        <v>1003</v>
      </c>
      <c r="O70" s="64">
        <v>0.5</v>
      </c>
      <c r="P70" s="88"/>
      <c r="Q70" s="79"/>
      <c r="R70" s="62"/>
      <c r="S70" s="62"/>
      <c r="T70" s="88"/>
    </row>
    <row r="71" spans="1:20" x14ac:dyDescent="0.2">
      <c r="B71" s="76"/>
      <c r="C71" s="55"/>
      <c r="D71" s="55" t="s">
        <v>990</v>
      </c>
      <c r="E71" s="70">
        <f>VLOOKUP(D71,'Vpf Art Genre Subs Tipi di suss'!$A:$B,2,FALSE)</f>
        <v>0.1</v>
      </c>
      <c r="F71" s="89"/>
      <c r="G71" s="76"/>
      <c r="H71" s="55"/>
      <c r="I71" s="55" t="s">
        <v>990</v>
      </c>
      <c r="J71" s="70">
        <f>VLOOKUP(I71,'Vpf Art Genre Subs Tipi di suss'!$A:$B,2,FALSE)</f>
        <v>0.1</v>
      </c>
      <c r="K71" s="89"/>
      <c r="L71" s="76"/>
      <c r="M71" s="55"/>
      <c r="N71" s="55" t="s">
        <v>990</v>
      </c>
      <c r="O71" s="70">
        <f>VLOOKUP(N71,'Vpf Art Genre Subs Tipi di suss'!$A:$B,2,FALSE)</f>
        <v>0.1</v>
      </c>
      <c r="P71" s="89"/>
      <c r="Q71" s="76"/>
      <c r="R71" s="55"/>
      <c r="S71" s="55" t="s">
        <v>1048</v>
      </c>
      <c r="T71" s="89"/>
    </row>
    <row r="72" spans="1:20" x14ac:dyDescent="0.2">
      <c r="A72" s="1" t="s">
        <v>997</v>
      </c>
      <c r="B72" s="77"/>
      <c r="C72" s="52"/>
      <c r="D72" s="52" t="s">
        <v>1847</v>
      </c>
      <c r="E72" s="58">
        <v>0.2</v>
      </c>
      <c r="F72" s="90">
        <v>101</v>
      </c>
      <c r="G72" s="81" t="s">
        <v>1008</v>
      </c>
      <c r="H72" s="65"/>
      <c r="I72" s="65" t="s">
        <v>513</v>
      </c>
      <c r="J72" s="58">
        <v>3.95</v>
      </c>
      <c r="K72" s="90">
        <v>415</v>
      </c>
      <c r="L72" s="81"/>
      <c r="M72" s="65"/>
      <c r="N72" s="65" t="s">
        <v>1227</v>
      </c>
      <c r="O72" s="58">
        <v>3.93</v>
      </c>
      <c r="P72" s="86"/>
      <c r="Q72" s="77"/>
      <c r="R72" s="52"/>
      <c r="S72" s="52" t="s">
        <v>562</v>
      </c>
      <c r="T72" s="86">
        <v>605</v>
      </c>
    </row>
    <row r="73" spans="1:20" x14ac:dyDescent="0.2">
      <c r="A73" s="34">
        <f>A62+1</f>
        <v>43301</v>
      </c>
      <c r="B73" s="77"/>
      <c r="C73" s="52"/>
      <c r="D73" s="52" t="s">
        <v>1848</v>
      </c>
      <c r="E73" s="58">
        <v>0.2</v>
      </c>
      <c r="F73" s="86">
        <v>102</v>
      </c>
      <c r="G73" s="81"/>
      <c r="H73" s="65"/>
      <c r="I73" s="65" t="s">
        <v>1280</v>
      </c>
      <c r="J73" s="58"/>
      <c r="K73" s="90"/>
      <c r="L73" s="81"/>
      <c r="M73" s="65"/>
      <c r="N73" s="65"/>
      <c r="O73" s="58"/>
      <c r="P73" s="86"/>
      <c r="Q73" s="77"/>
      <c r="R73" s="52"/>
      <c r="S73" s="52"/>
      <c r="T73" s="86"/>
    </row>
    <row r="74" spans="1:20" x14ac:dyDescent="0.2">
      <c r="B74" s="77"/>
      <c r="C74" s="52"/>
      <c r="D74" s="52" t="s">
        <v>1032</v>
      </c>
      <c r="E74" s="58">
        <v>1.35</v>
      </c>
      <c r="F74" s="90"/>
      <c r="G74" s="81"/>
      <c r="H74" s="65"/>
      <c r="I74" s="65" t="s">
        <v>562</v>
      </c>
      <c r="J74" s="58">
        <v>0.93</v>
      </c>
      <c r="K74" s="90">
        <v>605</v>
      </c>
      <c r="L74" s="81"/>
      <c r="M74" s="65"/>
      <c r="N74" s="65"/>
      <c r="O74" s="58"/>
      <c r="P74" s="86"/>
      <c r="Q74" s="77"/>
      <c r="R74" s="52"/>
      <c r="S74" s="52"/>
      <c r="T74" s="86"/>
    </row>
    <row r="75" spans="1:20" x14ac:dyDescent="0.2">
      <c r="B75" s="77"/>
      <c r="C75" s="52"/>
      <c r="D75" s="52" t="s">
        <v>7</v>
      </c>
      <c r="E75" s="58">
        <v>0.44</v>
      </c>
      <c r="F75" s="90"/>
      <c r="G75" s="81"/>
      <c r="H75" s="65"/>
      <c r="I75" s="65" t="s">
        <v>663</v>
      </c>
      <c r="J75" s="58">
        <v>0.79</v>
      </c>
      <c r="K75" s="90">
        <v>704</v>
      </c>
      <c r="L75" s="81"/>
      <c r="M75" s="65"/>
      <c r="N75" s="65"/>
      <c r="O75" s="58"/>
      <c r="P75" s="86"/>
      <c r="Q75" s="77"/>
      <c r="R75" s="52"/>
      <c r="S75" s="52"/>
      <c r="T75" s="86"/>
    </row>
    <row r="76" spans="1:20" x14ac:dyDescent="0.2">
      <c r="A76" s="19">
        <f>SUM(O72:O81)*O71+SUM(J72:J81)*J71+SUM(E72:E81)*E71</f>
        <v>1.617</v>
      </c>
      <c r="B76" s="77"/>
      <c r="C76" s="52"/>
      <c r="D76" s="52" t="s">
        <v>1866</v>
      </c>
      <c r="E76" s="58">
        <v>0.17</v>
      </c>
      <c r="F76" s="90"/>
      <c r="G76" s="81"/>
      <c r="H76" s="65"/>
      <c r="I76" s="65"/>
      <c r="J76" s="58"/>
      <c r="K76" s="90"/>
      <c r="L76" s="81"/>
      <c r="M76" s="65"/>
      <c r="N76" s="65"/>
      <c r="O76" s="58"/>
      <c r="P76" s="86"/>
      <c r="Q76" s="76"/>
      <c r="R76" s="55"/>
      <c r="S76" s="55" t="s">
        <v>1049</v>
      </c>
      <c r="T76" s="89"/>
    </row>
    <row r="77" spans="1:20" x14ac:dyDescent="0.2">
      <c r="B77" s="77"/>
      <c r="C77" s="52"/>
      <c r="D77" s="52" t="s">
        <v>8</v>
      </c>
      <c r="E77" s="58">
        <v>0.14000000000000001</v>
      </c>
      <c r="F77" s="90"/>
      <c r="G77" s="81"/>
      <c r="H77" s="65"/>
      <c r="I77" s="65" t="s">
        <v>893</v>
      </c>
      <c r="J77" s="58">
        <v>1.22</v>
      </c>
      <c r="K77" s="90">
        <v>1118</v>
      </c>
      <c r="L77" s="81"/>
      <c r="M77" s="65"/>
      <c r="N77" s="65"/>
      <c r="O77" s="58"/>
      <c r="P77" s="86"/>
      <c r="Q77" s="77"/>
      <c r="R77" s="52"/>
      <c r="S77" s="52" t="s">
        <v>757</v>
      </c>
      <c r="T77" s="86"/>
    </row>
    <row r="78" spans="1:20" x14ac:dyDescent="0.2">
      <c r="B78" s="77"/>
      <c r="C78" s="52"/>
      <c r="D78" s="52" t="s">
        <v>1041</v>
      </c>
      <c r="E78" s="58">
        <v>0.25</v>
      </c>
      <c r="F78" s="90">
        <v>612</v>
      </c>
      <c r="G78" s="81"/>
      <c r="H78" s="65"/>
      <c r="I78" s="65"/>
      <c r="J78" s="58"/>
      <c r="K78" s="90"/>
      <c r="L78" s="81"/>
      <c r="M78" s="65"/>
      <c r="N78" s="65"/>
      <c r="O78" s="58"/>
      <c r="P78" s="86"/>
      <c r="Q78" s="77"/>
      <c r="R78" s="52"/>
      <c r="S78" s="52"/>
      <c r="T78" s="86"/>
    </row>
    <row r="79" spans="1:20" x14ac:dyDescent="0.2">
      <c r="B79" s="77"/>
      <c r="C79" s="52"/>
      <c r="D79" s="52" t="s">
        <v>1042</v>
      </c>
      <c r="E79" s="58">
        <v>0.5</v>
      </c>
      <c r="F79" s="90"/>
      <c r="G79" s="81"/>
      <c r="H79" s="65"/>
      <c r="I79" s="65" t="s">
        <v>1044</v>
      </c>
      <c r="J79" s="58">
        <v>0.1</v>
      </c>
      <c r="K79" s="90">
        <v>103</v>
      </c>
      <c r="L79" s="81"/>
      <c r="M79" s="65"/>
      <c r="N79" s="65" t="s">
        <v>1044</v>
      </c>
      <c r="O79" s="58">
        <v>0.1</v>
      </c>
      <c r="P79" s="90">
        <v>103</v>
      </c>
      <c r="Q79" s="77"/>
      <c r="R79" s="52"/>
      <c r="S79" s="52"/>
      <c r="T79" s="86"/>
    </row>
    <row r="80" spans="1:20" x14ac:dyDescent="0.2">
      <c r="A80" s="20" t="s">
        <v>991</v>
      </c>
      <c r="B80" s="78"/>
      <c r="C80" s="59"/>
      <c r="D80" s="59"/>
      <c r="E80" s="61"/>
      <c r="F80" s="91"/>
      <c r="G80" s="82"/>
      <c r="H80" s="66"/>
      <c r="I80" s="66" t="s">
        <v>1024</v>
      </c>
      <c r="J80" s="61">
        <v>0.6</v>
      </c>
      <c r="K80" s="91"/>
      <c r="L80" s="82"/>
      <c r="M80" s="66"/>
      <c r="N80" s="66" t="s">
        <v>1862</v>
      </c>
      <c r="O80" s="61">
        <v>0.2</v>
      </c>
      <c r="P80" s="87"/>
      <c r="Q80" s="78"/>
      <c r="R80" s="59"/>
      <c r="S80" s="59"/>
      <c r="T80" s="87"/>
    </row>
    <row r="81" spans="1:20" x14ac:dyDescent="0.2">
      <c r="A81" s="20"/>
      <c r="B81" s="79"/>
      <c r="C81" s="62"/>
      <c r="D81" s="62"/>
      <c r="E81" s="64"/>
      <c r="F81" s="92"/>
      <c r="G81" s="83"/>
      <c r="H81" s="67"/>
      <c r="I81" s="67" t="s">
        <v>1003</v>
      </c>
      <c r="J81" s="64">
        <v>0.6</v>
      </c>
      <c r="K81" s="92"/>
      <c r="L81" s="83"/>
      <c r="M81" s="67"/>
      <c r="N81" s="67" t="s">
        <v>1262</v>
      </c>
      <c r="O81" s="64">
        <v>0.5</v>
      </c>
      <c r="P81" s="88"/>
      <c r="Q81" s="79"/>
      <c r="R81" s="62"/>
      <c r="S81" s="62"/>
      <c r="T81" s="88"/>
    </row>
    <row r="83" spans="1:20" x14ac:dyDescent="0.2">
      <c r="A83" s="21" t="s">
        <v>1045</v>
      </c>
      <c r="B83" s="80"/>
      <c r="C83" s="22"/>
      <c r="D83" s="22"/>
      <c r="E83" s="128"/>
      <c r="F83" s="128"/>
      <c r="G83" s="128"/>
      <c r="I83" s="30" t="s">
        <v>1059</v>
      </c>
      <c r="N83" s="30" t="s">
        <v>1057</v>
      </c>
      <c r="S83" s="32" t="s">
        <v>1060</v>
      </c>
    </row>
    <row r="84" spans="1:20" x14ac:dyDescent="0.2">
      <c r="A84" s="22" t="s">
        <v>1046</v>
      </c>
      <c r="B84" s="80"/>
      <c r="C84" s="22"/>
      <c r="D84" s="22"/>
      <c r="E84" s="128">
        <f>(A10+A21+A32+A43+A54+A65+A76)*100</f>
        <v>6207.3499999999985</v>
      </c>
      <c r="F84" s="128"/>
      <c r="G84" s="128"/>
      <c r="I84" s="31" t="s">
        <v>1055</v>
      </c>
      <c r="N84" s="31" t="s">
        <v>1058</v>
      </c>
      <c r="S84" s="33" t="s">
        <v>1056</v>
      </c>
    </row>
    <row r="85" spans="1:20" x14ac:dyDescent="0.2">
      <c r="A85" s="22" t="s">
        <v>1934</v>
      </c>
      <c r="B85" s="80"/>
      <c r="C85" s="22"/>
      <c r="D85" s="22"/>
      <c r="E85" s="128">
        <f>'Übersicht und Anleitung'!D18*100</f>
        <v>6300</v>
      </c>
      <c r="F85" s="128"/>
      <c r="G85" s="128"/>
    </row>
    <row r="86" spans="1:20" ht="13.5" thickBot="1" x14ac:dyDescent="0.25">
      <c r="A86" s="21" t="s">
        <v>1047</v>
      </c>
      <c r="B86" s="80"/>
      <c r="C86" s="22"/>
      <c r="D86" s="22"/>
      <c r="E86" s="129">
        <f>E85-E84</f>
        <v>92.650000000001455</v>
      </c>
      <c r="F86" s="129"/>
      <c r="G86" s="129"/>
      <c r="I86" s="72"/>
      <c r="J86" s="73"/>
      <c r="K86" s="72"/>
      <c r="N86" s="72"/>
      <c r="O86" s="73"/>
      <c r="P86" s="72"/>
      <c r="S86" s="72"/>
      <c r="T86" s="72"/>
    </row>
    <row r="87" spans="1:20" ht="13.5" thickTop="1" x14ac:dyDescent="0.2"/>
    <row r="88" spans="1:20" x14ac:dyDescent="0.2">
      <c r="A88" s="1" t="s">
        <v>1061</v>
      </c>
    </row>
    <row r="89" spans="1:20" x14ac:dyDescent="0.2">
      <c r="A89" s="1" t="s">
        <v>1062</v>
      </c>
    </row>
    <row r="90" spans="1:20" x14ac:dyDescent="0.2">
      <c r="A90" s="1" t="s">
        <v>1063</v>
      </c>
    </row>
    <row r="91" spans="1:20" x14ac:dyDescent="0.2">
      <c r="A91" s="1" t="s">
        <v>1217</v>
      </c>
    </row>
  </sheetData>
  <sheetProtection selectLockedCells="1"/>
  <mergeCells count="9">
    <mergeCell ref="E84:G84"/>
    <mergeCell ref="E85:G85"/>
    <mergeCell ref="E86:G86"/>
    <mergeCell ref="S1:T1"/>
    <mergeCell ref="B3:F3"/>
    <mergeCell ref="G3:K3"/>
    <mergeCell ref="L3:P3"/>
    <mergeCell ref="Q3:T3"/>
    <mergeCell ref="E83:G83"/>
  </mergeCells>
  <dataValidations count="1">
    <dataValidation type="list" allowBlank="1" showInputMessage="1" showErrorMessage="1" sqref="D5 I5 N5 N71 D16 I16 N16 D27 N27 I27 D38 I38 I49 N38 N49 D60 I60 N60 D71 I71 D49" xr:uid="{00000000-0002-0000-0300-000000000000}">
      <formula1>MzArt</formula1>
    </dataValidation>
  </dataValidations>
  <pageMargins left="0.25" right="0.25" top="0.75" bottom="0.75" header="0.3" footer="0.3"/>
  <pageSetup paperSize="9" scale="62" orientation="portrait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  <pageSetUpPr fitToPage="1"/>
  </sheetPr>
  <dimension ref="A1:V91"/>
  <sheetViews>
    <sheetView zoomScaleNormal="100" workbookViewId="0"/>
  </sheetViews>
  <sheetFormatPr baseColWidth="10" defaultColWidth="11.42578125" defaultRowHeight="12.75" x14ac:dyDescent="0.2"/>
  <cols>
    <col min="1" max="1" width="9.7109375" style="1" bestFit="1" customWidth="1"/>
    <col min="2" max="2" width="2.85546875" style="24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24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" style="1" bestFit="1" customWidth="1"/>
    <col min="12" max="12" width="2.85546875" style="24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4.42578125" style="1" bestFit="1" customWidth="1"/>
    <col min="17" max="17" width="2.85546875" style="24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1" s="47" customFormat="1" ht="15.75" x14ac:dyDescent="0.25">
      <c r="A1" s="47" t="s">
        <v>1153</v>
      </c>
      <c r="B1" s="74"/>
      <c r="E1" s="48"/>
      <c r="F1" s="49"/>
      <c r="G1" s="74" t="s">
        <v>1155</v>
      </c>
      <c r="I1" s="69">
        <v>43302</v>
      </c>
      <c r="L1" s="74" t="s">
        <v>1156</v>
      </c>
      <c r="N1" s="50">
        <f>A73</f>
        <v>43308</v>
      </c>
      <c r="P1" s="47" t="s">
        <v>1154</v>
      </c>
      <c r="Q1" s="74"/>
      <c r="S1" s="130"/>
      <c r="T1" s="130"/>
    </row>
    <row r="3" spans="1:21" x14ac:dyDescent="0.2">
      <c r="B3" s="132" t="s">
        <v>1</v>
      </c>
      <c r="C3" s="133"/>
      <c r="D3" s="133"/>
      <c r="E3" s="133"/>
      <c r="F3" s="134"/>
      <c r="G3" s="132" t="s">
        <v>986</v>
      </c>
      <c r="H3" s="133"/>
      <c r="I3" s="133"/>
      <c r="J3" s="133"/>
      <c r="K3" s="134"/>
      <c r="L3" s="132" t="s">
        <v>987</v>
      </c>
      <c r="M3" s="133"/>
      <c r="N3" s="133"/>
      <c r="O3" s="133"/>
      <c r="P3" s="134"/>
      <c r="Q3" s="132" t="s">
        <v>988</v>
      </c>
      <c r="R3" s="133"/>
      <c r="S3" s="133"/>
      <c r="T3" s="134"/>
    </row>
    <row r="4" spans="1:21" ht="31.5" x14ac:dyDescent="0.2">
      <c r="B4" s="75" t="s">
        <v>2</v>
      </c>
      <c r="C4" s="51" t="s">
        <v>3</v>
      </c>
      <c r="D4" s="52"/>
      <c r="E4" s="53" t="s">
        <v>4</v>
      </c>
      <c r="F4" s="54" t="s">
        <v>5</v>
      </c>
      <c r="G4" s="75" t="s">
        <v>2</v>
      </c>
      <c r="H4" s="51" t="s">
        <v>3</v>
      </c>
      <c r="I4" s="52"/>
      <c r="J4" s="53" t="s">
        <v>4</v>
      </c>
      <c r="K4" s="54" t="s">
        <v>5</v>
      </c>
      <c r="L4" s="75" t="s">
        <v>2</v>
      </c>
      <c r="M4" s="51" t="s">
        <v>3</v>
      </c>
      <c r="N4" s="52"/>
      <c r="O4" s="53" t="s">
        <v>4</v>
      </c>
      <c r="P4" s="54" t="s">
        <v>5</v>
      </c>
      <c r="Q4" s="75" t="s">
        <v>2</v>
      </c>
      <c r="R4" s="51" t="s">
        <v>3</v>
      </c>
      <c r="S4" s="52"/>
      <c r="T4" s="54" t="s">
        <v>5</v>
      </c>
    </row>
    <row r="5" spans="1:21" x14ac:dyDescent="0.2">
      <c r="B5" s="76"/>
      <c r="C5" s="55"/>
      <c r="D5" s="55" t="s">
        <v>1007</v>
      </c>
      <c r="E5" s="70">
        <f>VLOOKUP(D5,'Vpf Art Genre Subs Tipi di suss'!$A:$B,2,FALSE)</f>
        <v>1</v>
      </c>
      <c r="F5" s="56"/>
      <c r="G5" s="76"/>
      <c r="H5" s="55"/>
      <c r="I5" s="55" t="s">
        <v>1007</v>
      </c>
      <c r="J5" s="70">
        <f>VLOOKUP(I5,'Vpf Art Genre Subs Tipi di suss'!$A:$B,2,FALSE)</f>
        <v>1</v>
      </c>
      <c r="K5" s="56"/>
      <c r="L5" s="76"/>
      <c r="M5" s="55"/>
      <c r="N5" s="55" t="s">
        <v>1007</v>
      </c>
      <c r="O5" s="70">
        <f>VLOOKUP(N5,'Vpf Art Genre Subs Tipi di suss'!$A:$B,2,FALSE)</f>
        <v>1</v>
      </c>
      <c r="P5" s="56"/>
      <c r="Q5" s="76"/>
      <c r="R5" s="55"/>
      <c r="S5" s="55" t="s">
        <v>1048</v>
      </c>
      <c r="T5" s="56"/>
    </row>
    <row r="6" spans="1:21" x14ac:dyDescent="0.2">
      <c r="A6" s="1" t="s">
        <v>0</v>
      </c>
      <c r="B6" s="77"/>
      <c r="C6" s="52"/>
      <c r="D6" s="52" t="s">
        <v>1847</v>
      </c>
      <c r="E6" s="58">
        <v>0.2</v>
      </c>
      <c r="F6" s="90">
        <v>101</v>
      </c>
      <c r="G6" s="77"/>
      <c r="H6" s="52"/>
      <c r="I6" s="52" t="s">
        <v>1004</v>
      </c>
      <c r="J6" s="58">
        <v>0.05</v>
      </c>
      <c r="K6" s="90">
        <v>205</v>
      </c>
      <c r="L6" s="77"/>
      <c r="M6" s="52"/>
      <c r="N6" s="52" t="s">
        <v>1283</v>
      </c>
      <c r="O6" s="58">
        <v>0.13</v>
      </c>
      <c r="P6" s="86">
        <v>208</v>
      </c>
      <c r="Q6" s="77"/>
      <c r="R6" s="52"/>
      <c r="S6" s="52" t="s">
        <v>1304</v>
      </c>
      <c r="T6" s="86">
        <v>617</v>
      </c>
    </row>
    <row r="7" spans="1:21" x14ac:dyDescent="0.2">
      <c r="A7" s="34">
        <f>I1</f>
        <v>43302</v>
      </c>
      <c r="B7" s="77"/>
      <c r="C7" s="52"/>
      <c r="D7" s="52" t="s">
        <v>1848</v>
      </c>
      <c r="E7" s="58">
        <v>0.2</v>
      </c>
      <c r="F7" s="86">
        <v>102</v>
      </c>
      <c r="G7" s="77"/>
      <c r="H7" s="52"/>
      <c r="I7" s="52" t="s">
        <v>1304</v>
      </c>
      <c r="J7" s="58">
        <v>0.25</v>
      </c>
      <c r="K7" s="86">
        <v>617</v>
      </c>
      <c r="L7" s="77" t="s">
        <v>1008</v>
      </c>
      <c r="M7" s="52"/>
      <c r="N7" s="52" t="s">
        <v>1236</v>
      </c>
      <c r="O7" s="58">
        <v>1.92</v>
      </c>
      <c r="P7" s="86"/>
      <c r="Q7" s="77"/>
      <c r="R7" s="52"/>
      <c r="S7" s="52" t="s">
        <v>240</v>
      </c>
      <c r="T7" s="86">
        <v>311</v>
      </c>
    </row>
    <row r="8" spans="1:21" x14ac:dyDescent="0.2">
      <c r="B8" s="77"/>
      <c r="C8" s="52"/>
      <c r="D8" s="52" t="s">
        <v>6</v>
      </c>
      <c r="E8" s="58">
        <v>0.39</v>
      </c>
      <c r="F8" s="86"/>
      <c r="G8" s="77"/>
      <c r="H8" s="52"/>
      <c r="I8" s="52" t="s">
        <v>240</v>
      </c>
      <c r="J8" s="58">
        <v>0.16</v>
      </c>
      <c r="K8" s="86">
        <v>311</v>
      </c>
      <c r="L8" s="77"/>
      <c r="M8" s="52"/>
      <c r="N8" s="52" t="s">
        <v>1204</v>
      </c>
      <c r="O8" s="58">
        <v>7.0000000000000007E-2</v>
      </c>
      <c r="P8" s="86">
        <v>301</v>
      </c>
      <c r="Q8" s="77"/>
      <c r="R8" s="52"/>
      <c r="S8" s="52" t="s">
        <v>1230</v>
      </c>
      <c r="T8" s="86"/>
    </row>
    <row r="9" spans="1:21" x14ac:dyDescent="0.2">
      <c r="B9" s="77"/>
      <c r="C9" s="52"/>
      <c r="D9" s="52" t="s">
        <v>7</v>
      </c>
      <c r="E9" s="58">
        <v>0.44</v>
      </c>
      <c r="F9" s="86"/>
      <c r="G9" s="77"/>
      <c r="H9" s="52"/>
      <c r="I9" s="52" t="s">
        <v>1230</v>
      </c>
      <c r="J9" s="58">
        <v>7.0000000000000007E-2</v>
      </c>
      <c r="K9" s="86"/>
      <c r="L9" s="77"/>
      <c r="M9" s="52"/>
      <c r="N9" s="52" t="s">
        <v>1205</v>
      </c>
      <c r="O9" s="58">
        <v>0.96</v>
      </c>
      <c r="P9" s="86">
        <v>600</v>
      </c>
      <c r="Q9" s="77"/>
      <c r="R9" s="52"/>
      <c r="S9" s="52"/>
      <c r="T9" s="86"/>
    </row>
    <row r="10" spans="1:21" x14ac:dyDescent="0.2">
      <c r="A10" s="19">
        <f>SUM(O6:O15)*O5+SUM(J6:J15)*J5+SUM(E6:E15)*E5</f>
        <v>9.0399999999999991</v>
      </c>
      <c r="B10" s="77"/>
      <c r="C10" s="52"/>
      <c r="D10" s="52" t="s">
        <v>1866</v>
      </c>
      <c r="E10" s="58">
        <v>0.17</v>
      </c>
      <c r="F10" s="86"/>
      <c r="G10" s="77"/>
      <c r="H10" s="52"/>
      <c r="I10" s="52" t="s">
        <v>1254</v>
      </c>
      <c r="J10" s="58">
        <v>0.46</v>
      </c>
      <c r="K10" s="86"/>
      <c r="L10" s="77"/>
      <c r="M10" s="52"/>
      <c r="N10" s="52" t="s">
        <v>673</v>
      </c>
      <c r="O10" s="58">
        <v>0.49</v>
      </c>
      <c r="P10" s="86">
        <v>704</v>
      </c>
      <c r="Q10" s="76"/>
      <c r="R10" s="55"/>
      <c r="S10" s="55" t="s">
        <v>1049</v>
      </c>
      <c r="T10" s="89"/>
    </row>
    <row r="11" spans="1:21" x14ac:dyDescent="0.2">
      <c r="B11" s="77"/>
      <c r="C11" s="52"/>
      <c r="D11" s="52" t="s">
        <v>8</v>
      </c>
      <c r="E11" s="58">
        <v>0.14000000000000001</v>
      </c>
      <c r="F11" s="86"/>
      <c r="G11" s="77"/>
      <c r="H11" s="52"/>
      <c r="I11" s="52" t="s">
        <v>1016</v>
      </c>
      <c r="J11" s="58">
        <v>0.05</v>
      </c>
      <c r="K11" s="86"/>
      <c r="L11" s="77"/>
      <c r="M11" s="52"/>
      <c r="N11" s="52"/>
      <c r="O11" s="58"/>
      <c r="P11" s="86"/>
      <c r="Q11" s="77"/>
      <c r="R11" s="52"/>
      <c r="S11" s="52" t="s">
        <v>981</v>
      </c>
      <c r="T11" s="86"/>
    </row>
    <row r="12" spans="1:21" x14ac:dyDescent="0.2">
      <c r="B12" s="77"/>
      <c r="C12" s="52"/>
      <c r="D12" s="52" t="s">
        <v>1431</v>
      </c>
      <c r="E12" s="58">
        <v>0.25</v>
      </c>
      <c r="F12" s="86"/>
      <c r="G12" s="77"/>
      <c r="H12" s="52"/>
      <c r="I12" s="52"/>
      <c r="J12" s="58"/>
      <c r="K12" s="86"/>
      <c r="L12" s="77"/>
      <c r="M12" s="52"/>
      <c r="N12" s="52"/>
      <c r="O12" s="58"/>
      <c r="P12" s="86"/>
      <c r="Q12" s="77"/>
      <c r="R12" s="52"/>
      <c r="S12" s="52" t="s">
        <v>1168</v>
      </c>
      <c r="T12" s="86"/>
    </row>
    <row r="13" spans="1:21" x14ac:dyDescent="0.2">
      <c r="B13" s="77"/>
      <c r="C13" s="52"/>
      <c r="D13" s="52" t="s">
        <v>9</v>
      </c>
      <c r="E13" s="58">
        <v>0.54</v>
      </c>
      <c r="F13" s="86"/>
      <c r="G13" s="77"/>
      <c r="H13" s="52"/>
      <c r="I13" s="52" t="s">
        <v>1849</v>
      </c>
      <c r="J13" s="58">
        <v>0.1</v>
      </c>
      <c r="K13" s="90">
        <v>100</v>
      </c>
      <c r="L13" s="77"/>
      <c r="M13" s="52"/>
      <c r="N13" s="52" t="s">
        <v>1849</v>
      </c>
      <c r="O13" s="58">
        <v>0.1</v>
      </c>
      <c r="P13" s="90">
        <v>100</v>
      </c>
      <c r="Q13" s="77"/>
      <c r="R13" s="52"/>
      <c r="S13" s="52"/>
      <c r="T13" s="86"/>
    </row>
    <row r="14" spans="1:21" x14ac:dyDescent="0.2">
      <c r="A14" s="20" t="s">
        <v>991</v>
      </c>
      <c r="B14" s="78"/>
      <c r="C14" s="59"/>
      <c r="D14" s="59"/>
      <c r="E14" s="61"/>
      <c r="F14" s="87"/>
      <c r="G14" s="78"/>
      <c r="H14" s="59"/>
      <c r="I14" s="59" t="s">
        <v>1012</v>
      </c>
      <c r="J14" s="61">
        <v>0.35</v>
      </c>
      <c r="K14" s="87"/>
      <c r="L14" s="78"/>
      <c r="M14" s="59"/>
      <c r="N14" s="59" t="s">
        <v>1014</v>
      </c>
      <c r="O14" s="61">
        <v>0.55000000000000004</v>
      </c>
      <c r="P14" s="87"/>
      <c r="Q14" s="78"/>
      <c r="R14" s="59"/>
      <c r="S14" s="59"/>
      <c r="T14" s="87"/>
      <c r="U14" s="1" t="s">
        <v>59</v>
      </c>
    </row>
    <row r="15" spans="1:21" x14ac:dyDescent="0.2">
      <c r="A15" s="20"/>
      <c r="B15" s="79"/>
      <c r="C15" s="62"/>
      <c r="D15" s="62"/>
      <c r="E15" s="64"/>
      <c r="F15" s="88"/>
      <c r="G15" s="79"/>
      <c r="H15" s="62"/>
      <c r="I15" s="62" t="s">
        <v>1262</v>
      </c>
      <c r="J15" s="64">
        <v>0.5</v>
      </c>
      <c r="K15" s="88"/>
      <c r="L15" s="79"/>
      <c r="M15" s="62"/>
      <c r="N15" s="62" t="s">
        <v>1003</v>
      </c>
      <c r="O15" s="64">
        <v>0.5</v>
      </c>
      <c r="P15" s="88"/>
      <c r="Q15" s="79"/>
      <c r="R15" s="62"/>
      <c r="S15" s="62"/>
      <c r="T15" s="88"/>
    </row>
    <row r="16" spans="1:21" x14ac:dyDescent="0.2">
      <c r="B16" s="76"/>
      <c r="C16" s="55"/>
      <c r="D16" s="55" t="s">
        <v>1007</v>
      </c>
      <c r="E16" s="70">
        <f>VLOOKUP(D16,'Vpf Art Genre Subs Tipi di suss'!$A:$B,2,FALSE)</f>
        <v>1</v>
      </c>
      <c r="F16" s="89"/>
      <c r="G16" s="76"/>
      <c r="H16" s="55"/>
      <c r="I16" s="55" t="s">
        <v>1007</v>
      </c>
      <c r="J16" s="70">
        <f>VLOOKUP(I16,'Vpf Art Genre Subs Tipi di suss'!$A:$B,2,FALSE)</f>
        <v>1</v>
      </c>
      <c r="K16" s="89"/>
      <c r="L16" s="76"/>
      <c r="M16" s="55"/>
      <c r="N16" s="55" t="s">
        <v>1007</v>
      </c>
      <c r="O16" s="70">
        <f>VLOOKUP(N16,'Vpf Art Genre Subs Tipi di suss'!$A:$B,2,FALSE)</f>
        <v>1</v>
      </c>
      <c r="P16" s="89"/>
      <c r="Q16" s="76"/>
      <c r="R16" s="55"/>
      <c r="S16" s="55" t="s">
        <v>1048</v>
      </c>
      <c r="T16" s="89"/>
    </row>
    <row r="17" spans="1:20" x14ac:dyDescent="0.2">
      <c r="A17" s="1" t="s">
        <v>992</v>
      </c>
      <c r="B17" s="77"/>
      <c r="C17" s="52"/>
      <c r="D17" s="52" t="s">
        <v>1847</v>
      </c>
      <c r="E17" s="58">
        <v>0.2</v>
      </c>
      <c r="F17" s="90">
        <v>101</v>
      </c>
      <c r="G17" s="81"/>
      <c r="H17" s="65"/>
      <c r="I17" s="65" t="s">
        <v>1281</v>
      </c>
      <c r="J17" s="58">
        <v>0.18</v>
      </c>
      <c r="K17" s="90">
        <v>215</v>
      </c>
      <c r="L17" s="81"/>
      <c r="M17" s="65"/>
      <c r="N17" s="65" t="s">
        <v>1025</v>
      </c>
      <c r="O17" s="58">
        <v>0.05</v>
      </c>
      <c r="P17" s="90">
        <v>205</v>
      </c>
      <c r="Q17" s="77"/>
      <c r="R17" s="52"/>
      <c r="S17" s="52" t="s">
        <v>959</v>
      </c>
      <c r="T17" s="86"/>
    </row>
    <row r="18" spans="1:20" x14ac:dyDescent="0.2">
      <c r="A18" s="34">
        <f>A7+1</f>
        <v>43303</v>
      </c>
      <c r="B18" s="77"/>
      <c r="C18" s="52"/>
      <c r="D18" s="52" t="s">
        <v>1848</v>
      </c>
      <c r="E18" s="58">
        <v>0.2</v>
      </c>
      <c r="F18" s="86">
        <v>102</v>
      </c>
      <c r="G18" s="81" t="s">
        <v>1008</v>
      </c>
      <c r="H18" s="65"/>
      <c r="I18" s="65" t="s">
        <v>1206</v>
      </c>
      <c r="J18" s="58">
        <v>3.24</v>
      </c>
      <c r="K18" s="90"/>
      <c r="L18" s="81"/>
      <c r="M18" s="65"/>
      <c r="N18" s="65" t="s">
        <v>1207</v>
      </c>
      <c r="O18" s="58">
        <v>2.4500000000000002</v>
      </c>
      <c r="P18" s="86">
        <v>918</v>
      </c>
      <c r="Q18" s="77"/>
      <c r="R18" s="52"/>
      <c r="S18" s="52"/>
      <c r="T18" s="86"/>
    </row>
    <row r="19" spans="1:20" x14ac:dyDescent="0.2">
      <c r="B19" s="77"/>
      <c r="C19" s="52"/>
      <c r="D19" s="52" t="s">
        <v>6</v>
      </c>
      <c r="E19" s="58">
        <v>0.39</v>
      </c>
      <c r="F19" s="90"/>
      <c r="G19" s="81"/>
      <c r="H19" s="65"/>
      <c r="I19" s="65" t="s">
        <v>1035</v>
      </c>
      <c r="J19" s="58"/>
      <c r="K19" s="90"/>
      <c r="L19" s="81"/>
      <c r="M19" s="65"/>
      <c r="N19" s="65" t="s">
        <v>1287</v>
      </c>
      <c r="O19" s="58">
        <v>0.15</v>
      </c>
      <c r="P19" s="86"/>
      <c r="Q19" s="77"/>
      <c r="R19" s="52"/>
      <c r="S19" s="52"/>
      <c r="T19" s="86"/>
    </row>
    <row r="20" spans="1:20" x14ac:dyDescent="0.2">
      <c r="B20" s="77"/>
      <c r="C20" s="52"/>
      <c r="D20" s="52" t="s">
        <v>7</v>
      </c>
      <c r="E20" s="58">
        <v>0.44</v>
      </c>
      <c r="F20" s="90"/>
      <c r="G20" s="81"/>
      <c r="H20" s="65"/>
      <c r="I20" s="65" t="s">
        <v>606</v>
      </c>
      <c r="J20" s="58">
        <v>0.6</v>
      </c>
      <c r="K20" s="90">
        <v>611</v>
      </c>
      <c r="L20" s="81"/>
      <c r="M20" s="65"/>
      <c r="N20" s="65" t="s">
        <v>1187</v>
      </c>
      <c r="O20" s="58">
        <v>0.1</v>
      </c>
      <c r="P20" s="86">
        <v>810</v>
      </c>
      <c r="Q20" s="77"/>
      <c r="R20" s="52"/>
      <c r="S20" s="52"/>
      <c r="T20" s="86"/>
    </row>
    <row r="21" spans="1:20" x14ac:dyDescent="0.2">
      <c r="A21" s="19">
        <f>SUM(O17:O26)*O16+SUM(J17:J26)*J16+SUM(E17:E26)*E16</f>
        <v>13.399999999999999</v>
      </c>
      <c r="B21" s="77"/>
      <c r="C21" s="52"/>
      <c r="D21" s="52" t="s">
        <v>1866</v>
      </c>
      <c r="E21" s="58">
        <v>0.17</v>
      </c>
      <c r="F21" s="90"/>
      <c r="G21" s="81"/>
      <c r="H21" s="65"/>
      <c r="I21" s="65" t="s">
        <v>683</v>
      </c>
      <c r="J21" s="58">
        <v>0.75</v>
      </c>
      <c r="K21" s="90">
        <v>704</v>
      </c>
      <c r="L21" s="81"/>
      <c r="M21" s="65"/>
      <c r="N21" s="65" t="s">
        <v>1165</v>
      </c>
      <c r="O21" s="58">
        <v>0.15</v>
      </c>
      <c r="P21" s="86">
        <v>808</v>
      </c>
      <c r="Q21" s="76"/>
      <c r="R21" s="55"/>
      <c r="S21" s="55" t="s">
        <v>1049</v>
      </c>
      <c r="T21" s="89"/>
    </row>
    <row r="22" spans="1:20" x14ac:dyDescent="0.2">
      <c r="B22" s="77"/>
      <c r="C22" s="52"/>
      <c r="D22" s="52" t="s">
        <v>8</v>
      </c>
      <c r="E22" s="58">
        <v>0.14000000000000001</v>
      </c>
      <c r="F22" s="90"/>
      <c r="G22" s="81"/>
      <c r="H22" s="65"/>
      <c r="I22" s="65"/>
      <c r="J22" s="58"/>
      <c r="K22" s="90"/>
      <c r="L22" s="81"/>
      <c r="M22" s="65"/>
      <c r="N22" s="65" t="s">
        <v>1854</v>
      </c>
      <c r="O22" s="58">
        <v>0.05</v>
      </c>
      <c r="P22" s="86"/>
      <c r="Q22" s="77"/>
      <c r="R22" s="52"/>
      <c r="S22" s="52" t="s">
        <v>1207</v>
      </c>
      <c r="T22" s="86">
        <v>918</v>
      </c>
    </row>
    <row r="23" spans="1:20" ht="13.9" customHeight="1" x14ac:dyDescent="0.2">
      <c r="B23" s="77"/>
      <c r="C23" s="52"/>
      <c r="D23" s="52" t="s">
        <v>1431</v>
      </c>
      <c r="E23" s="58">
        <v>0.25</v>
      </c>
      <c r="F23" s="90"/>
      <c r="G23" s="81"/>
      <c r="H23" s="65"/>
      <c r="I23" s="65"/>
      <c r="J23" s="58"/>
      <c r="K23" s="90"/>
      <c r="L23" s="81"/>
      <c r="M23" s="65"/>
      <c r="N23" s="65" t="s">
        <v>877</v>
      </c>
      <c r="O23" s="58">
        <v>0.59</v>
      </c>
      <c r="P23" s="86">
        <v>108</v>
      </c>
      <c r="Q23" s="77"/>
      <c r="R23" s="52"/>
      <c r="S23" s="52"/>
      <c r="T23" s="86"/>
    </row>
    <row r="24" spans="1:20" x14ac:dyDescent="0.2">
      <c r="B24" s="77"/>
      <c r="C24" s="52"/>
      <c r="D24" s="52" t="s">
        <v>1172</v>
      </c>
      <c r="E24" s="58">
        <v>0.6</v>
      </c>
      <c r="F24" s="90"/>
      <c r="G24" s="81"/>
      <c r="H24" s="65"/>
      <c r="I24" s="65" t="s">
        <v>1166</v>
      </c>
      <c r="J24" s="58">
        <v>0.1</v>
      </c>
      <c r="K24" s="90">
        <v>100</v>
      </c>
      <c r="L24" s="81"/>
      <c r="M24" s="65"/>
      <c r="N24" s="65" t="s">
        <v>1166</v>
      </c>
      <c r="O24" s="58">
        <v>0.1</v>
      </c>
      <c r="P24" s="90">
        <v>100</v>
      </c>
      <c r="Q24" s="77"/>
      <c r="R24" s="52"/>
      <c r="S24" s="52"/>
      <c r="T24" s="86"/>
    </row>
    <row r="25" spans="1:20" x14ac:dyDescent="0.2">
      <c r="A25" s="20" t="s">
        <v>991</v>
      </c>
      <c r="B25" s="78"/>
      <c r="C25" s="59"/>
      <c r="D25" s="59"/>
      <c r="E25" s="61"/>
      <c r="F25" s="91"/>
      <c r="G25" s="82"/>
      <c r="H25" s="66"/>
      <c r="I25" s="66" t="s">
        <v>1859</v>
      </c>
      <c r="J25" s="61">
        <v>0.6</v>
      </c>
      <c r="K25" s="91"/>
      <c r="L25" s="82"/>
      <c r="M25" s="66"/>
      <c r="N25" s="66" t="s">
        <v>1208</v>
      </c>
      <c r="O25" s="61">
        <v>0.6</v>
      </c>
      <c r="P25" s="87"/>
      <c r="Q25" s="78"/>
      <c r="R25" s="59"/>
      <c r="S25" s="59"/>
      <c r="T25" s="87"/>
    </row>
    <row r="26" spans="1:20" x14ac:dyDescent="0.2">
      <c r="A26" s="20"/>
      <c r="B26" s="79"/>
      <c r="C26" s="62"/>
      <c r="D26" s="62"/>
      <c r="E26" s="64"/>
      <c r="F26" s="92"/>
      <c r="G26" s="83"/>
      <c r="H26" s="67"/>
      <c r="I26" s="67" t="s">
        <v>1006</v>
      </c>
      <c r="J26" s="64">
        <v>0.8</v>
      </c>
      <c r="K26" s="92"/>
      <c r="L26" s="83"/>
      <c r="M26" s="67"/>
      <c r="N26" s="67" t="s">
        <v>1252</v>
      </c>
      <c r="O26" s="64">
        <v>0.5</v>
      </c>
      <c r="P26" s="88"/>
      <c r="Q26" s="79"/>
      <c r="R26" s="62"/>
      <c r="S26" s="62"/>
      <c r="T26" s="88"/>
    </row>
    <row r="27" spans="1:20" x14ac:dyDescent="0.2">
      <c r="B27" s="76"/>
      <c r="C27" s="55"/>
      <c r="D27" s="55" t="s">
        <v>1007</v>
      </c>
      <c r="E27" s="70">
        <f>VLOOKUP(D27,'Vpf Art Genre Subs Tipi di suss'!$A:$B,2,FALSE)</f>
        <v>1</v>
      </c>
      <c r="F27" s="89"/>
      <c r="G27" s="76"/>
      <c r="H27" s="55"/>
      <c r="I27" s="55" t="s">
        <v>1007</v>
      </c>
      <c r="J27" s="70">
        <f>VLOOKUP(I27,'Vpf Art Genre Subs Tipi di suss'!$A:$B,2,FALSE)</f>
        <v>1</v>
      </c>
      <c r="K27" s="89"/>
      <c r="L27" s="84"/>
      <c r="M27" s="68"/>
      <c r="N27" s="68" t="s">
        <v>989</v>
      </c>
      <c r="O27" s="71">
        <f>VLOOKUP(N27,'Vpf Art Genre Subs Tipi di suss'!$A:$B,2,FALSE)</f>
        <v>0.3</v>
      </c>
      <c r="P27" s="93"/>
      <c r="Q27" s="76"/>
      <c r="R27" s="55"/>
      <c r="S27" s="55" t="s">
        <v>1048</v>
      </c>
      <c r="T27" s="89"/>
    </row>
    <row r="28" spans="1:20" x14ac:dyDescent="0.2">
      <c r="A28" s="1" t="s">
        <v>993</v>
      </c>
      <c r="B28" s="77"/>
      <c r="C28" s="52"/>
      <c r="D28" s="52" t="s">
        <v>1847</v>
      </c>
      <c r="E28" s="58">
        <v>0.2</v>
      </c>
      <c r="F28" s="90">
        <v>101</v>
      </c>
      <c r="G28" s="81"/>
      <c r="H28" s="65"/>
      <c r="I28" s="65" t="s">
        <v>1288</v>
      </c>
      <c r="J28" s="58">
        <v>0.16</v>
      </c>
      <c r="K28" s="90">
        <v>219</v>
      </c>
      <c r="L28" s="81"/>
      <c r="M28" s="65"/>
      <c r="N28" s="65" t="s">
        <v>1310</v>
      </c>
      <c r="O28" s="58">
        <v>2.02</v>
      </c>
      <c r="P28" s="86">
        <v>902</v>
      </c>
      <c r="Q28" s="77"/>
      <c r="R28" s="52"/>
      <c r="S28" s="52" t="s">
        <v>1209</v>
      </c>
      <c r="T28" s="86">
        <v>816</v>
      </c>
    </row>
    <row r="29" spans="1:20" x14ac:dyDescent="0.2">
      <c r="A29" s="34">
        <f>A18+1</f>
        <v>43304</v>
      </c>
      <c r="B29" s="77"/>
      <c r="C29" s="52"/>
      <c r="D29" s="52" t="s">
        <v>1848</v>
      </c>
      <c r="E29" s="58">
        <v>0.2</v>
      </c>
      <c r="F29" s="86">
        <v>102</v>
      </c>
      <c r="G29" s="81" t="s">
        <v>1008</v>
      </c>
      <c r="H29" s="65"/>
      <c r="I29" s="65" t="s">
        <v>1238</v>
      </c>
      <c r="J29" s="58">
        <v>2.44</v>
      </c>
      <c r="K29" s="90">
        <v>427</v>
      </c>
      <c r="L29" s="81"/>
      <c r="M29" s="65"/>
      <c r="N29" s="65" t="s">
        <v>1177</v>
      </c>
      <c r="O29" s="58">
        <v>0.1</v>
      </c>
      <c r="P29" s="86">
        <v>812</v>
      </c>
      <c r="Q29" s="77"/>
      <c r="R29" s="52"/>
      <c r="S29" s="52"/>
      <c r="T29" s="86"/>
    </row>
    <row r="30" spans="1:20" x14ac:dyDescent="0.2">
      <c r="B30" s="77"/>
      <c r="C30" s="52"/>
      <c r="D30" s="52" t="s">
        <v>6</v>
      </c>
      <c r="E30" s="58">
        <v>0.39</v>
      </c>
      <c r="F30" s="90"/>
      <c r="G30" s="81"/>
      <c r="H30" s="65"/>
      <c r="I30" s="65" t="s">
        <v>622</v>
      </c>
      <c r="J30" s="58">
        <v>0.65</v>
      </c>
      <c r="K30" s="90">
        <v>602</v>
      </c>
      <c r="L30" s="81"/>
      <c r="M30" s="65"/>
      <c r="N30" s="65" t="s">
        <v>1165</v>
      </c>
      <c r="O30" s="58">
        <v>0.15</v>
      </c>
      <c r="P30" s="86">
        <v>808</v>
      </c>
      <c r="Q30" s="77"/>
      <c r="R30" s="52"/>
      <c r="S30" s="52"/>
      <c r="T30" s="86"/>
    </row>
    <row r="31" spans="1:20" x14ac:dyDescent="0.2">
      <c r="B31" s="77"/>
      <c r="C31" s="52"/>
      <c r="D31" s="52" t="s">
        <v>7</v>
      </c>
      <c r="E31" s="58">
        <v>0.44</v>
      </c>
      <c r="F31" s="90"/>
      <c r="G31" s="81"/>
      <c r="H31" s="65"/>
      <c r="I31" s="65" t="s">
        <v>690</v>
      </c>
      <c r="J31" s="58">
        <v>0.61</v>
      </c>
      <c r="K31" s="90">
        <v>709</v>
      </c>
      <c r="L31" s="81"/>
      <c r="M31" s="65"/>
      <c r="N31" s="65" t="s">
        <v>1287</v>
      </c>
      <c r="O31" s="58">
        <v>0.15</v>
      </c>
      <c r="P31" s="86"/>
      <c r="Q31" s="77"/>
      <c r="R31" s="52"/>
      <c r="S31" s="52"/>
      <c r="T31" s="86"/>
    </row>
    <row r="32" spans="1:20" x14ac:dyDescent="0.2">
      <c r="A32" s="19">
        <f>SUM(O28:O37)*O27+SUM(J28:J37)*J27+SUM(E28:E37)*E27</f>
        <v>8.0760000000000005</v>
      </c>
      <c r="B32" s="77"/>
      <c r="C32" s="52"/>
      <c r="D32" s="52" t="s">
        <v>1866</v>
      </c>
      <c r="E32" s="58">
        <v>0.17</v>
      </c>
      <c r="F32" s="90"/>
      <c r="G32" s="81"/>
      <c r="H32" s="65"/>
      <c r="I32" s="65"/>
      <c r="J32" s="58"/>
      <c r="K32" s="90"/>
      <c r="L32" s="81"/>
      <c r="M32" s="65"/>
      <c r="N32" s="65" t="s">
        <v>1854</v>
      </c>
      <c r="O32" s="58">
        <v>0.05</v>
      </c>
      <c r="P32" s="86"/>
      <c r="Q32" s="76"/>
      <c r="R32" s="55"/>
      <c r="S32" s="55" t="s">
        <v>1049</v>
      </c>
      <c r="T32" s="89"/>
    </row>
    <row r="33" spans="1:22" x14ac:dyDescent="0.2">
      <c r="B33" s="77"/>
      <c r="C33" s="52"/>
      <c r="D33" s="52" t="s">
        <v>8</v>
      </c>
      <c r="E33" s="58">
        <v>0.14000000000000001</v>
      </c>
      <c r="F33" s="90"/>
      <c r="G33" s="81"/>
      <c r="H33" s="65"/>
      <c r="I33" s="65"/>
      <c r="J33" s="58"/>
      <c r="K33" s="90"/>
      <c r="L33" s="81"/>
      <c r="M33" s="65"/>
      <c r="O33" s="1"/>
      <c r="P33" s="86"/>
      <c r="Q33" s="77"/>
      <c r="R33" s="52"/>
      <c r="S33" s="52" t="s">
        <v>1310</v>
      </c>
      <c r="T33" s="86">
        <v>801</v>
      </c>
    </row>
    <row r="34" spans="1:22" ht="13.9" customHeight="1" x14ac:dyDescent="0.2">
      <c r="B34" s="77"/>
      <c r="C34" s="52"/>
      <c r="D34" s="52" t="s">
        <v>1431</v>
      </c>
      <c r="E34" s="58">
        <v>0.25</v>
      </c>
      <c r="F34" s="90"/>
      <c r="G34" s="81"/>
      <c r="H34" s="65"/>
      <c r="I34" s="65"/>
      <c r="J34" s="58"/>
      <c r="K34" s="90"/>
      <c r="L34" s="81"/>
      <c r="M34" s="65"/>
      <c r="N34" s="65"/>
      <c r="O34" s="58"/>
      <c r="P34" s="86"/>
      <c r="Q34" s="77"/>
      <c r="R34" s="52"/>
      <c r="S34" s="52"/>
      <c r="T34" s="86"/>
    </row>
    <row r="35" spans="1:22" x14ac:dyDescent="0.2">
      <c r="B35" s="77"/>
      <c r="C35" s="52"/>
      <c r="D35" s="52" t="s">
        <v>922</v>
      </c>
      <c r="E35" s="58">
        <v>0.5</v>
      </c>
      <c r="F35" s="90">
        <v>904</v>
      </c>
      <c r="G35" s="81"/>
      <c r="H35" s="65"/>
      <c r="I35" s="65" t="s">
        <v>1023</v>
      </c>
      <c r="J35" s="58">
        <v>0.1</v>
      </c>
      <c r="K35" s="90">
        <v>100</v>
      </c>
      <c r="L35" s="81"/>
      <c r="M35" s="65"/>
      <c r="N35" s="65" t="s">
        <v>1023</v>
      </c>
      <c r="O35" s="58">
        <v>0.1</v>
      </c>
      <c r="P35" s="90">
        <v>100</v>
      </c>
      <c r="Q35" s="77"/>
      <c r="R35" s="52"/>
      <c r="S35" s="52"/>
      <c r="T35" s="86"/>
    </row>
    <row r="36" spans="1:22" x14ac:dyDescent="0.2">
      <c r="A36" s="20" t="s">
        <v>991</v>
      </c>
      <c r="B36" s="78"/>
      <c r="C36" s="59"/>
      <c r="D36" s="59"/>
      <c r="E36" s="61"/>
      <c r="F36" s="91"/>
      <c r="G36" s="82"/>
      <c r="H36" s="66"/>
      <c r="I36" s="66" t="s">
        <v>1856</v>
      </c>
      <c r="J36" s="61">
        <v>0.2</v>
      </c>
      <c r="K36" s="91"/>
      <c r="L36" s="82"/>
      <c r="M36" s="66"/>
      <c r="N36" s="66" t="s">
        <v>1860</v>
      </c>
      <c r="O36" s="61">
        <v>0.35</v>
      </c>
      <c r="P36" s="87"/>
      <c r="Q36" s="78"/>
      <c r="R36" s="59"/>
      <c r="S36" s="59"/>
      <c r="T36" s="87"/>
    </row>
    <row r="37" spans="1:22" x14ac:dyDescent="0.2">
      <c r="A37" s="20"/>
      <c r="B37" s="79"/>
      <c r="C37" s="62"/>
      <c r="D37" s="62"/>
      <c r="E37" s="64"/>
      <c r="F37" s="92"/>
      <c r="G37" s="83"/>
      <c r="H37" s="67"/>
      <c r="I37" s="67" t="s">
        <v>1013</v>
      </c>
      <c r="J37" s="64">
        <v>0.6</v>
      </c>
      <c r="K37" s="92"/>
      <c r="L37" s="83"/>
      <c r="M37" s="67"/>
      <c r="N37" s="67" t="s">
        <v>1003</v>
      </c>
      <c r="O37" s="64">
        <v>0.5</v>
      </c>
      <c r="P37" s="88"/>
      <c r="Q37" s="79"/>
      <c r="R37" s="62"/>
      <c r="S37" s="62"/>
      <c r="T37" s="88"/>
    </row>
    <row r="38" spans="1:22" x14ac:dyDescent="0.2">
      <c r="B38" s="76"/>
      <c r="C38" s="55"/>
      <c r="D38" s="55" t="s">
        <v>1007</v>
      </c>
      <c r="E38" s="70">
        <f>VLOOKUP(D38,'Vpf Art Genre Subs Tipi di suss'!$A:$B,2,FALSE)</f>
        <v>1</v>
      </c>
      <c r="F38" s="89"/>
      <c r="G38" s="76"/>
      <c r="H38" s="55"/>
      <c r="I38" s="55" t="s">
        <v>1007</v>
      </c>
      <c r="J38" s="70">
        <f>VLOOKUP(I38,'Vpf Art Genre Subs Tipi di suss'!$A:$B,2,FALSE)</f>
        <v>1</v>
      </c>
      <c r="K38" s="89"/>
      <c r="L38" s="76"/>
      <c r="M38" s="55"/>
      <c r="N38" s="55" t="s">
        <v>1007</v>
      </c>
      <c r="O38" s="70">
        <f>VLOOKUP(N38,'Vpf Art Genre Subs Tipi di suss'!$A:$B,2,FALSE)</f>
        <v>1</v>
      </c>
      <c r="P38" s="89"/>
      <c r="Q38" s="76"/>
      <c r="R38" s="55"/>
      <c r="S38" s="55" t="s">
        <v>1048</v>
      </c>
      <c r="T38" s="89"/>
    </row>
    <row r="39" spans="1:22" x14ac:dyDescent="0.2">
      <c r="A39" s="1" t="s">
        <v>994</v>
      </c>
      <c r="B39" s="77"/>
      <c r="C39" s="52"/>
      <c r="D39" s="52" t="s">
        <v>1847</v>
      </c>
      <c r="E39" s="58">
        <v>0.2</v>
      </c>
      <c r="F39" s="90">
        <v>101</v>
      </c>
      <c r="G39" s="81"/>
      <c r="H39" s="65"/>
      <c r="I39" s="65" t="s">
        <v>1009</v>
      </c>
      <c r="J39" s="58">
        <v>0.2</v>
      </c>
      <c r="K39" s="90">
        <v>219</v>
      </c>
      <c r="L39" s="81" t="s">
        <v>1008</v>
      </c>
      <c r="M39" s="65"/>
      <c r="N39" s="65" t="s">
        <v>1210</v>
      </c>
      <c r="O39" s="58">
        <v>4.34</v>
      </c>
      <c r="P39" s="86"/>
      <c r="Q39" s="77"/>
      <c r="R39" s="52"/>
      <c r="S39" s="52" t="s">
        <v>1212</v>
      </c>
      <c r="T39" s="86">
        <v>600</v>
      </c>
      <c r="U39" s="26"/>
    </row>
    <row r="40" spans="1:22" x14ac:dyDescent="0.2">
      <c r="A40" s="34">
        <f>A29+1</f>
        <v>43305</v>
      </c>
      <c r="B40" s="77"/>
      <c r="C40" s="52"/>
      <c r="D40" s="52" t="s">
        <v>1848</v>
      </c>
      <c r="E40" s="58">
        <v>0.2</v>
      </c>
      <c r="F40" s="86">
        <v>102</v>
      </c>
      <c r="G40" s="81" t="s">
        <v>1008</v>
      </c>
      <c r="H40" s="65"/>
      <c r="I40" s="65" t="s">
        <v>534</v>
      </c>
      <c r="J40" s="58">
        <v>2.33</v>
      </c>
      <c r="K40" s="90">
        <v>501</v>
      </c>
      <c r="L40" s="81"/>
      <c r="M40" s="65"/>
      <c r="N40" s="65" t="s">
        <v>1211</v>
      </c>
      <c r="O40" s="58"/>
      <c r="P40" s="86"/>
      <c r="Q40" s="77"/>
      <c r="R40" s="52"/>
      <c r="S40" s="52"/>
      <c r="T40" s="86"/>
    </row>
    <row r="41" spans="1:22" x14ac:dyDescent="0.2">
      <c r="B41" s="77"/>
      <c r="C41" s="52"/>
      <c r="D41" s="52" t="s">
        <v>6</v>
      </c>
      <c r="E41" s="58">
        <v>0.39</v>
      </c>
      <c r="F41" s="90"/>
      <c r="G41" s="81"/>
      <c r="H41" s="65"/>
      <c r="I41" s="65" t="s">
        <v>288</v>
      </c>
      <c r="J41" s="58">
        <v>0.18</v>
      </c>
      <c r="K41" s="90">
        <v>305</v>
      </c>
      <c r="L41" s="81"/>
      <c r="M41" s="65"/>
      <c r="N41" s="65" t="s">
        <v>1043</v>
      </c>
      <c r="O41" s="58">
        <v>1.18</v>
      </c>
      <c r="P41" s="86"/>
      <c r="Q41" s="77"/>
      <c r="R41" s="52"/>
      <c r="S41" s="52"/>
      <c r="T41" s="86"/>
    </row>
    <row r="42" spans="1:22" x14ac:dyDescent="0.2">
      <c r="B42" s="77"/>
      <c r="C42" s="52"/>
      <c r="D42" s="52" t="s">
        <v>7</v>
      </c>
      <c r="E42" s="58">
        <v>0.44</v>
      </c>
      <c r="F42" s="90"/>
      <c r="G42" s="81"/>
      <c r="H42" s="65"/>
      <c r="I42" s="65" t="s">
        <v>1282</v>
      </c>
      <c r="J42" s="58">
        <v>0.7</v>
      </c>
      <c r="K42" s="90">
        <v>613</v>
      </c>
      <c r="L42" s="81"/>
      <c r="M42" s="65"/>
      <c r="N42" s="65"/>
      <c r="O42" s="58"/>
      <c r="P42" s="86"/>
      <c r="Q42" s="77"/>
      <c r="R42" s="52"/>
      <c r="S42" s="52"/>
      <c r="T42" s="86"/>
    </row>
    <row r="43" spans="1:22" x14ac:dyDescent="0.2">
      <c r="A43" s="19">
        <f>SUM(O39:O48)*O38+SUM(J39:J48)*J38+SUM(E39:E48)*E38</f>
        <v>15.149999999999999</v>
      </c>
      <c r="B43" s="77"/>
      <c r="C43" s="52"/>
      <c r="D43" s="52" t="s">
        <v>1866</v>
      </c>
      <c r="E43" s="58">
        <v>0.17</v>
      </c>
      <c r="F43" s="90"/>
      <c r="G43" s="81"/>
      <c r="H43" s="65"/>
      <c r="I43" s="65" t="s">
        <v>654</v>
      </c>
      <c r="J43" s="58">
        <v>0.54</v>
      </c>
      <c r="K43" s="90">
        <v>703</v>
      </c>
      <c r="L43" s="81"/>
      <c r="M43" s="65"/>
      <c r="N43" s="65" t="s">
        <v>1279</v>
      </c>
      <c r="O43" s="58">
        <v>1</v>
      </c>
      <c r="P43" s="86"/>
      <c r="Q43" s="76"/>
      <c r="R43" s="55"/>
      <c r="S43" s="55" t="s">
        <v>1049</v>
      </c>
      <c r="T43" s="89"/>
      <c r="V43" s="1" t="s">
        <v>59</v>
      </c>
    </row>
    <row r="44" spans="1:22" x14ac:dyDescent="0.2">
      <c r="B44" s="77"/>
      <c r="C44" s="52"/>
      <c r="D44" s="52" t="s">
        <v>8</v>
      </c>
      <c r="E44" s="58">
        <v>0.14000000000000001</v>
      </c>
      <c r="F44" s="90"/>
      <c r="G44" s="81"/>
      <c r="H44" s="65"/>
      <c r="I44" s="65"/>
      <c r="J44" s="58"/>
      <c r="K44" s="90"/>
      <c r="L44" s="81"/>
      <c r="M44" s="65"/>
      <c r="N44" s="65"/>
      <c r="O44" s="58"/>
      <c r="P44" s="86"/>
      <c r="Q44" s="77"/>
      <c r="R44" s="52"/>
      <c r="S44" s="52" t="s">
        <v>1311</v>
      </c>
      <c r="T44" s="86"/>
    </row>
    <row r="45" spans="1:22" x14ac:dyDescent="0.2">
      <c r="B45" s="77"/>
      <c r="C45" s="52"/>
      <c r="D45" s="52" t="s">
        <v>1431</v>
      </c>
      <c r="E45" s="58">
        <v>0.25</v>
      </c>
      <c r="F45" s="90"/>
      <c r="G45" s="81"/>
      <c r="H45" s="65"/>
      <c r="I45" s="65"/>
      <c r="J45" s="58"/>
      <c r="K45" s="90"/>
      <c r="L45" s="81"/>
      <c r="M45" s="65"/>
      <c r="N45" s="65"/>
      <c r="O45" s="58"/>
      <c r="P45" s="86"/>
      <c r="Q45" s="77"/>
      <c r="R45" s="52"/>
      <c r="S45" s="52"/>
      <c r="T45" s="86"/>
      <c r="V45" s="1" t="s">
        <v>59</v>
      </c>
    </row>
    <row r="46" spans="1:22" x14ac:dyDescent="0.2">
      <c r="B46" s="77"/>
      <c r="C46" s="52"/>
      <c r="D46" s="52" t="s">
        <v>1164</v>
      </c>
      <c r="E46" s="58">
        <v>0.5</v>
      </c>
      <c r="F46" s="90"/>
      <c r="G46" s="81"/>
      <c r="H46" s="65"/>
      <c r="I46" s="65" t="s">
        <v>1853</v>
      </c>
      <c r="J46" s="58">
        <v>0.17</v>
      </c>
      <c r="K46" s="90"/>
      <c r="L46" s="81"/>
      <c r="M46" s="65"/>
      <c r="N46" s="65" t="s">
        <v>1853</v>
      </c>
      <c r="O46" s="58">
        <v>0.17</v>
      </c>
      <c r="P46" s="86"/>
      <c r="Q46" s="77"/>
      <c r="R46" s="52"/>
      <c r="S46" s="52"/>
      <c r="T46" s="86"/>
      <c r="V46" s="1" t="s">
        <v>59</v>
      </c>
    </row>
    <row r="47" spans="1:22" x14ac:dyDescent="0.2">
      <c r="A47" s="20" t="s">
        <v>991</v>
      </c>
      <c r="B47" s="78"/>
      <c r="C47" s="59"/>
      <c r="D47" s="59"/>
      <c r="E47" s="61"/>
      <c r="F47" s="91"/>
      <c r="G47" s="82"/>
      <c r="H47" s="66"/>
      <c r="I47" s="66" t="s">
        <v>1862</v>
      </c>
      <c r="J47" s="61">
        <v>0.2</v>
      </c>
      <c r="K47" s="91"/>
      <c r="L47" s="82"/>
      <c r="M47" s="66"/>
      <c r="N47" s="66" t="s">
        <v>1174</v>
      </c>
      <c r="O47" s="61">
        <v>0.45</v>
      </c>
      <c r="P47" s="87"/>
      <c r="Q47" s="78"/>
      <c r="R47" s="59"/>
      <c r="S47" s="59"/>
      <c r="T47" s="87"/>
    </row>
    <row r="48" spans="1:22" x14ac:dyDescent="0.2">
      <c r="A48" s="20"/>
      <c r="B48" s="79"/>
      <c r="C48" s="62"/>
      <c r="D48" s="62"/>
      <c r="E48" s="64"/>
      <c r="F48" s="92"/>
      <c r="G48" s="83"/>
      <c r="H48" s="67"/>
      <c r="I48" s="67" t="s">
        <v>1278</v>
      </c>
      <c r="J48" s="64">
        <v>0.6</v>
      </c>
      <c r="K48" s="92"/>
      <c r="L48" s="83"/>
      <c r="M48" s="67"/>
      <c r="N48" s="67" t="s">
        <v>1006</v>
      </c>
      <c r="O48" s="64">
        <v>0.8</v>
      </c>
      <c r="P48" s="88"/>
      <c r="Q48" s="79"/>
      <c r="R48" s="62"/>
      <c r="S48" s="62"/>
      <c r="T48" s="88"/>
    </row>
    <row r="49" spans="1:20" x14ac:dyDescent="0.2">
      <c r="B49" s="76"/>
      <c r="C49" s="55"/>
      <c r="D49" s="55" t="s">
        <v>1007</v>
      </c>
      <c r="E49" s="70">
        <f>VLOOKUP(D49,'Vpf Art Genre Subs Tipi di suss'!$A:$B,2,FALSE)</f>
        <v>1</v>
      </c>
      <c r="F49" s="89"/>
      <c r="G49" s="76"/>
      <c r="H49" s="55"/>
      <c r="I49" s="55" t="s">
        <v>1007</v>
      </c>
      <c r="J49" s="70">
        <f>VLOOKUP(I49,'Vpf Art Genre Subs Tipi di suss'!$A:$B,2,FALSE)</f>
        <v>1</v>
      </c>
      <c r="K49" s="89"/>
      <c r="L49" s="76"/>
      <c r="M49" s="55"/>
      <c r="N49" s="55" t="s">
        <v>1007</v>
      </c>
      <c r="O49" s="70">
        <f>VLOOKUP(N49,'Vpf Art Genre Subs Tipi di suss'!$A:$B,2,FALSE)</f>
        <v>1</v>
      </c>
      <c r="P49" s="89"/>
      <c r="Q49" s="76"/>
      <c r="R49" s="55"/>
      <c r="S49" s="55" t="s">
        <v>1048</v>
      </c>
      <c r="T49" s="89"/>
    </row>
    <row r="50" spans="1:20" x14ac:dyDescent="0.2">
      <c r="A50" s="1" t="s">
        <v>995</v>
      </c>
      <c r="B50" s="77"/>
      <c r="C50" s="52"/>
      <c r="D50" s="52" t="s">
        <v>1231</v>
      </c>
      <c r="E50" s="58">
        <v>3.8</v>
      </c>
      <c r="F50" s="90"/>
      <c r="G50" s="81"/>
      <c r="H50" s="65"/>
      <c r="I50" s="65" t="s">
        <v>1214</v>
      </c>
      <c r="J50" s="58">
        <v>1.17</v>
      </c>
      <c r="K50" s="90"/>
      <c r="L50" s="81"/>
      <c r="M50" s="65"/>
      <c r="N50" s="65"/>
      <c r="O50" s="58"/>
      <c r="P50" s="86"/>
      <c r="Q50" s="77"/>
      <c r="R50" s="52"/>
      <c r="S50" s="52" t="s">
        <v>1244</v>
      </c>
      <c r="T50" s="86"/>
    </row>
    <row r="51" spans="1:20" x14ac:dyDescent="0.2">
      <c r="A51" s="34">
        <f>A40+1</f>
        <v>43306</v>
      </c>
      <c r="B51" s="77"/>
      <c r="C51" s="52"/>
      <c r="D51" s="52" t="s">
        <v>1213</v>
      </c>
      <c r="E51" s="58">
        <v>1.1499999999999999</v>
      </c>
      <c r="F51" s="90"/>
      <c r="G51" s="81"/>
      <c r="H51" s="65"/>
      <c r="I51" s="65" t="s">
        <v>1857</v>
      </c>
      <c r="J51" s="58">
        <v>0.2</v>
      </c>
      <c r="K51" s="90"/>
      <c r="L51" s="81"/>
      <c r="M51" s="65"/>
      <c r="N51" s="65"/>
      <c r="O51" s="58"/>
      <c r="P51" s="86"/>
      <c r="Q51" s="77"/>
      <c r="R51" s="52"/>
      <c r="S51" s="52"/>
      <c r="T51" s="86"/>
    </row>
    <row r="52" spans="1:20" x14ac:dyDescent="0.2">
      <c r="B52" s="77"/>
      <c r="C52" s="52"/>
      <c r="D52" s="52"/>
      <c r="E52" s="58"/>
      <c r="F52" s="90"/>
      <c r="G52" s="81"/>
      <c r="H52" s="65"/>
      <c r="I52" s="65" t="s">
        <v>1002</v>
      </c>
      <c r="J52" s="58">
        <v>0.35</v>
      </c>
      <c r="K52" s="90"/>
      <c r="L52" s="81"/>
      <c r="M52" s="65"/>
      <c r="N52" s="65"/>
      <c r="O52" s="58"/>
      <c r="P52" s="86"/>
      <c r="Q52" s="77"/>
      <c r="R52" s="52"/>
      <c r="S52" s="52"/>
      <c r="T52" s="86"/>
    </row>
    <row r="53" spans="1:20" x14ac:dyDescent="0.2">
      <c r="B53" s="77"/>
      <c r="C53" s="52"/>
      <c r="D53" s="52"/>
      <c r="E53" s="58"/>
      <c r="F53" s="90"/>
      <c r="G53" s="81"/>
      <c r="H53" s="65"/>
      <c r="I53" s="65" t="s">
        <v>1003</v>
      </c>
      <c r="J53" s="58">
        <v>0.5</v>
      </c>
      <c r="K53" s="90"/>
      <c r="L53" s="81"/>
      <c r="M53" s="65"/>
      <c r="N53" s="65"/>
      <c r="O53" s="58"/>
      <c r="P53" s="86"/>
      <c r="Q53" s="77"/>
      <c r="R53" s="52"/>
      <c r="S53" s="52"/>
      <c r="T53" s="86"/>
    </row>
    <row r="54" spans="1:20" x14ac:dyDescent="0.2">
      <c r="A54" s="19">
        <f>SUM(O50:O59)*O49+SUM(J50:J59)*J49+SUM(E50:E59)*E49</f>
        <v>8.0699999999999985</v>
      </c>
      <c r="B54" s="77"/>
      <c r="C54" s="52"/>
      <c r="D54" s="52"/>
      <c r="E54" s="58"/>
      <c r="F54" s="90"/>
      <c r="G54" s="81"/>
      <c r="H54" s="65"/>
      <c r="I54" s="65" t="s">
        <v>1232</v>
      </c>
      <c r="J54" s="58">
        <v>0.9</v>
      </c>
      <c r="K54" s="90"/>
      <c r="L54" s="81"/>
      <c r="M54" s="65"/>
      <c r="N54" s="65" t="s">
        <v>59</v>
      </c>
      <c r="O54" s="58"/>
      <c r="P54" s="86"/>
      <c r="Q54" s="76"/>
      <c r="R54" s="55"/>
      <c r="S54" s="55" t="s">
        <v>1049</v>
      </c>
      <c r="T54" s="89"/>
    </row>
    <row r="55" spans="1:20" x14ac:dyDescent="0.2">
      <c r="B55" s="77"/>
      <c r="C55" s="52"/>
      <c r="D55" s="52" t="s">
        <v>59</v>
      </c>
      <c r="E55" s="58"/>
      <c r="F55" s="90"/>
      <c r="G55" s="81"/>
      <c r="H55" s="65"/>
      <c r="I55" s="65"/>
      <c r="J55" s="58"/>
      <c r="K55" s="90"/>
      <c r="L55" s="81"/>
      <c r="M55" s="65"/>
      <c r="N55" s="65"/>
      <c r="O55" s="58"/>
      <c r="P55" s="86"/>
      <c r="Q55" s="77"/>
      <c r="R55" s="52"/>
      <c r="S55" s="52"/>
      <c r="T55" s="86"/>
    </row>
    <row r="56" spans="1:20" x14ac:dyDescent="0.2">
      <c r="B56" s="77"/>
      <c r="C56" s="52"/>
      <c r="D56" s="52"/>
      <c r="E56" s="58"/>
      <c r="F56" s="90"/>
      <c r="G56" s="81"/>
      <c r="H56" s="65"/>
      <c r="I56" s="65"/>
      <c r="J56" s="58"/>
      <c r="K56" s="90"/>
      <c r="L56" s="81"/>
      <c r="M56" s="65"/>
      <c r="N56" s="65"/>
      <c r="O56" s="58"/>
      <c r="P56" s="86"/>
      <c r="Q56" s="77"/>
      <c r="R56" s="52"/>
      <c r="S56" s="52"/>
      <c r="T56" s="86"/>
    </row>
    <row r="57" spans="1:20" x14ac:dyDescent="0.2">
      <c r="B57" s="77"/>
      <c r="C57" s="52"/>
      <c r="D57" s="52" t="s">
        <v>59</v>
      </c>
      <c r="E57" s="58"/>
      <c r="F57" s="90"/>
      <c r="G57" s="81"/>
      <c r="H57" s="65"/>
      <c r="I57" s="65"/>
      <c r="J57" s="58"/>
      <c r="K57" s="90"/>
      <c r="L57" s="81"/>
      <c r="M57" s="65"/>
      <c r="N57" s="65"/>
      <c r="O57" s="58"/>
      <c r="P57" s="86"/>
      <c r="Q57" s="77"/>
      <c r="R57" s="52"/>
      <c r="S57" s="52"/>
      <c r="T57" s="86"/>
    </row>
    <row r="58" spans="1:20" x14ac:dyDescent="0.2">
      <c r="A58" s="20" t="s">
        <v>991</v>
      </c>
      <c r="B58" s="78"/>
      <c r="C58" s="59"/>
      <c r="D58" s="59"/>
      <c r="E58" s="61"/>
      <c r="F58" s="91"/>
      <c r="G58" s="82"/>
      <c r="H58" s="66"/>
      <c r="I58" s="66"/>
      <c r="J58" s="61"/>
      <c r="K58" s="91"/>
      <c r="L58" s="82"/>
      <c r="M58" s="66"/>
      <c r="N58" s="66"/>
      <c r="O58" s="61"/>
      <c r="P58" s="87"/>
      <c r="Q58" s="78"/>
      <c r="R58" s="59"/>
      <c r="S58" s="59"/>
      <c r="T58" s="87"/>
    </row>
    <row r="59" spans="1:20" x14ac:dyDescent="0.2">
      <c r="A59" s="20"/>
      <c r="B59" s="79"/>
      <c r="C59" s="62"/>
      <c r="D59" s="62"/>
      <c r="E59" s="64"/>
      <c r="F59" s="92"/>
      <c r="G59" s="83"/>
      <c r="H59" s="67"/>
      <c r="I59" s="67"/>
      <c r="J59" s="64"/>
      <c r="K59" s="92"/>
      <c r="L59" s="83"/>
      <c r="M59" s="67"/>
      <c r="N59" s="67"/>
      <c r="O59" s="64"/>
      <c r="P59" s="88"/>
      <c r="Q59" s="79"/>
      <c r="R59" s="62"/>
      <c r="S59" s="62"/>
      <c r="T59" s="88"/>
    </row>
    <row r="60" spans="1:20" x14ac:dyDescent="0.2">
      <c r="B60" s="76"/>
      <c r="C60" s="55"/>
      <c r="D60" s="55" t="s">
        <v>1007</v>
      </c>
      <c r="E60" s="70">
        <f>VLOOKUP(D60,'Vpf Art Genre Subs Tipi di suss'!$A:$B,2,FALSE)</f>
        <v>1</v>
      </c>
      <c r="F60" s="89"/>
      <c r="G60" s="76"/>
      <c r="H60" s="55"/>
      <c r="I60" s="55" t="s">
        <v>1007</v>
      </c>
      <c r="J60" s="70">
        <f>VLOOKUP(I60,'Vpf Art Genre Subs Tipi di suss'!$A:$B,2,FALSE)</f>
        <v>1</v>
      </c>
      <c r="K60" s="89"/>
      <c r="L60" s="76"/>
      <c r="M60" s="55"/>
      <c r="N60" s="55" t="s">
        <v>1007</v>
      </c>
      <c r="O60" s="70">
        <f>VLOOKUP(N60,'Vpf Art Genre Subs Tipi di suss'!$A:$B,2,FALSE)</f>
        <v>1</v>
      </c>
      <c r="P60" s="89"/>
      <c r="Q60" s="76"/>
      <c r="R60" s="55"/>
      <c r="S60" s="55" t="s">
        <v>1048</v>
      </c>
      <c r="T60" s="89"/>
    </row>
    <row r="61" spans="1:20" x14ac:dyDescent="0.2">
      <c r="A61" s="1" t="s">
        <v>996</v>
      </c>
      <c r="B61" s="77"/>
      <c r="C61" s="52"/>
      <c r="D61" s="52"/>
      <c r="E61" s="57"/>
      <c r="F61" s="90"/>
      <c r="G61" s="81"/>
      <c r="H61" s="65"/>
      <c r="I61" s="65"/>
      <c r="J61" s="58"/>
      <c r="K61" s="90"/>
      <c r="L61" s="81"/>
      <c r="M61" s="65"/>
      <c r="N61" s="65"/>
      <c r="O61" s="58"/>
      <c r="P61" s="86"/>
      <c r="Q61" s="77"/>
      <c r="R61" s="52"/>
      <c r="S61" s="52"/>
      <c r="T61" s="86"/>
    </row>
    <row r="62" spans="1:20" x14ac:dyDescent="0.2">
      <c r="A62" s="34">
        <f>A51+1</f>
        <v>43307</v>
      </c>
      <c r="B62" s="77"/>
      <c r="C62" s="52"/>
      <c r="D62" s="52"/>
      <c r="E62" s="57"/>
      <c r="F62" s="90"/>
      <c r="G62" s="81"/>
      <c r="H62" s="65"/>
      <c r="I62" s="65"/>
      <c r="J62" s="58"/>
      <c r="K62" s="90"/>
      <c r="L62" s="81"/>
      <c r="M62" s="65"/>
      <c r="N62" s="65"/>
      <c r="O62" s="58"/>
      <c r="P62" s="86"/>
      <c r="Q62" s="77"/>
      <c r="R62" s="52"/>
      <c r="S62" s="52"/>
      <c r="T62" s="86"/>
    </row>
    <row r="63" spans="1:20" x14ac:dyDescent="0.2">
      <c r="B63" s="77"/>
      <c r="C63" s="52"/>
      <c r="D63" s="52"/>
      <c r="E63" s="57"/>
      <c r="F63" s="90"/>
      <c r="G63" s="81"/>
      <c r="H63" s="65"/>
      <c r="I63" s="65"/>
      <c r="J63" s="58"/>
      <c r="K63" s="90"/>
      <c r="L63" s="81"/>
      <c r="M63" s="65"/>
      <c r="N63" s="65"/>
      <c r="O63" s="58"/>
      <c r="P63" s="86"/>
      <c r="Q63" s="77"/>
      <c r="R63" s="52"/>
      <c r="S63" s="52"/>
      <c r="T63" s="86"/>
    </row>
    <row r="64" spans="1:20" x14ac:dyDescent="0.2">
      <c r="B64" s="77"/>
      <c r="C64" s="52"/>
      <c r="D64" s="52"/>
      <c r="E64" s="57"/>
      <c r="F64" s="90"/>
      <c r="G64" s="81"/>
      <c r="H64" s="65"/>
      <c r="I64" s="65"/>
      <c r="J64" s="58"/>
      <c r="K64" s="90"/>
      <c r="L64" s="81"/>
      <c r="M64" s="65"/>
      <c r="N64" s="65"/>
      <c r="O64" s="58"/>
      <c r="P64" s="86"/>
      <c r="Q64" s="77"/>
      <c r="R64" s="52"/>
      <c r="S64" s="52"/>
      <c r="T64" s="86"/>
    </row>
    <row r="65" spans="1:20" x14ac:dyDescent="0.2">
      <c r="A65" s="19">
        <f>SUM(O61:O70)*O60+SUM(J61:J70)*J60+SUM(E61:E70)*E60</f>
        <v>0</v>
      </c>
      <c r="B65" s="77"/>
      <c r="C65" s="52"/>
      <c r="D65" s="52"/>
      <c r="E65" s="57"/>
      <c r="F65" s="90"/>
      <c r="G65" s="81"/>
      <c r="H65" s="65"/>
      <c r="I65" s="65"/>
      <c r="J65" s="58"/>
      <c r="K65" s="90"/>
      <c r="L65" s="81"/>
      <c r="M65" s="65"/>
      <c r="N65" s="65"/>
      <c r="O65" s="58"/>
      <c r="P65" s="86"/>
      <c r="Q65" s="76"/>
      <c r="R65" s="55"/>
      <c r="S65" s="55" t="s">
        <v>1049</v>
      </c>
      <c r="T65" s="89"/>
    </row>
    <row r="66" spans="1:20" x14ac:dyDescent="0.2">
      <c r="B66" s="77"/>
      <c r="C66" s="52"/>
      <c r="D66" s="52"/>
      <c r="E66" s="57"/>
      <c r="F66" s="90"/>
      <c r="G66" s="81"/>
      <c r="H66" s="65"/>
      <c r="I66" s="65"/>
      <c r="J66" s="58"/>
      <c r="K66" s="90"/>
      <c r="L66" s="81"/>
      <c r="M66" s="65"/>
      <c r="N66" s="65"/>
      <c r="O66" s="58"/>
      <c r="P66" s="86"/>
      <c r="Q66" s="77"/>
      <c r="R66" s="52"/>
      <c r="S66" s="52"/>
      <c r="T66" s="86"/>
    </row>
    <row r="67" spans="1:20" x14ac:dyDescent="0.2">
      <c r="B67" s="77"/>
      <c r="C67" s="52"/>
      <c r="D67" s="52"/>
      <c r="E67" s="57"/>
      <c r="F67" s="90"/>
      <c r="G67" s="81"/>
      <c r="H67" s="65"/>
      <c r="I67" s="65"/>
      <c r="J67" s="58"/>
      <c r="K67" s="90"/>
      <c r="L67" s="81"/>
      <c r="M67" s="65"/>
      <c r="N67" s="65"/>
      <c r="O67" s="58"/>
      <c r="P67" s="86"/>
      <c r="Q67" s="77"/>
      <c r="R67" s="52"/>
      <c r="S67" s="52"/>
      <c r="T67" s="86"/>
    </row>
    <row r="68" spans="1:20" x14ac:dyDescent="0.2">
      <c r="B68" s="77"/>
      <c r="C68" s="52"/>
      <c r="D68" s="52"/>
      <c r="E68" s="57"/>
      <c r="F68" s="90"/>
      <c r="G68" s="81"/>
      <c r="H68" s="65"/>
      <c r="I68" s="65"/>
      <c r="J68" s="58"/>
      <c r="K68" s="90"/>
      <c r="L68" s="81"/>
      <c r="M68" s="65"/>
      <c r="N68" s="65"/>
      <c r="O68" s="58"/>
      <c r="P68" s="86"/>
      <c r="Q68" s="77"/>
      <c r="R68" s="52"/>
      <c r="S68" s="52"/>
      <c r="T68" s="86"/>
    </row>
    <row r="69" spans="1:20" x14ac:dyDescent="0.2">
      <c r="A69" s="20" t="s">
        <v>991</v>
      </c>
      <c r="B69" s="78"/>
      <c r="C69" s="59"/>
      <c r="D69" s="59"/>
      <c r="E69" s="60"/>
      <c r="F69" s="91"/>
      <c r="G69" s="82"/>
      <c r="H69" s="66"/>
      <c r="I69" s="66"/>
      <c r="J69" s="61"/>
      <c r="K69" s="91"/>
      <c r="L69" s="82"/>
      <c r="M69" s="66"/>
      <c r="N69" s="66"/>
      <c r="O69" s="61"/>
      <c r="P69" s="87"/>
      <c r="Q69" s="78"/>
      <c r="R69" s="59"/>
      <c r="S69" s="59"/>
      <c r="T69" s="87"/>
    </row>
    <row r="70" spans="1:20" x14ac:dyDescent="0.2">
      <c r="A70" s="20"/>
      <c r="B70" s="79"/>
      <c r="C70" s="62"/>
      <c r="D70" s="62"/>
      <c r="E70" s="63"/>
      <c r="F70" s="92"/>
      <c r="G70" s="83"/>
      <c r="H70" s="67"/>
      <c r="I70" s="67"/>
      <c r="J70" s="64"/>
      <c r="K70" s="92"/>
      <c r="L70" s="83"/>
      <c r="M70" s="67"/>
      <c r="N70" s="67"/>
      <c r="O70" s="64"/>
      <c r="P70" s="88"/>
      <c r="Q70" s="79"/>
      <c r="R70" s="62"/>
      <c r="S70" s="62"/>
      <c r="T70" s="88"/>
    </row>
    <row r="71" spans="1:20" x14ac:dyDescent="0.2">
      <c r="B71" s="76"/>
      <c r="C71" s="55"/>
      <c r="D71" s="55" t="s">
        <v>1007</v>
      </c>
      <c r="E71" s="70">
        <f>VLOOKUP(D71,'Vpf Art Genre Subs Tipi di suss'!$A:$B,2,FALSE)</f>
        <v>1</v>
      </c>
      <c r="F71" s="89"/>
      <c r="G71" s="76"/>
      <c r="H71" s="55"/>
      <c r="I71" s="55" t="s">
        <v>1007</v>
      </c>
      <c r="J71" s="70">
        <f>VLOOKUP(I71,'Vpf Art Genre Subs Tipi di suss'!$A:$B,2,FALSE)</f>
        <v>1</v>
      </c>
      <c r="K71" s="89"/>
      <c r="L71" s="76"/>
      <c r="M71" s="55"/>
      <c r="N71" s="55" t="s">
        <v>1007</v>
      </c>
      <c r="O71" s="70">
        <f>VLOOKUP(N71,'Vpf Art Genre Subs Tipi di suss'!$A:$B,2,FALSE)</f>
        <v>1</v>
      </c>
      <c r="P71" s="89"/>
      <c r="Q71" s="76"/>
      <c r="R71" s="55"/>
      <c r="S71" s="55" t="s">
        <v>1048</v>
      </c>
      <c r="T71" s="89"/>
    </row>
    <row r="72" spans="1:20" x14ac:dyDescent="0.2">
      <c r="A72" s="1" t="s">
        <v>997</v>
      </c>
      <c r="B72" s="77"/>
      <c r="C72" s="52"/>
      <c r="D72" s="52"/>
      <c r="E72" s="58"/>
      <c r="F72" s="90"/>
      <c r="G72" s="81"/>
      <c r="H72" s="65"/>
      <c r="I72" s="65"/>
      <c r="J72" s="58"/>
      <c r="K72" s="90"/>
      <c r="L72" s="81"/>
      <c r="M72" s="65"/>
      <c r="N72" s="65"/>
      <c r="O72" s="58"/>
      <c r="P72" s="86"/>
      <c r="Q72" s="77"/>
      <c r="R72" s="52"/>
      <c r="S72" s="52"/>
      <c r="T72" s="86"/>
    </row>
    <row r="73" spans="1:20" x14ac:dyDescent="0.2">
      <c r="A73" s="34">
        <f>A62+1</f>
        <v>43308</v>
      </c>
      <c r="B73" s="77"/>
      <c r="C73" s="52"/>
      <c r="D73" s="52"/>
      <c r="E73" s="58"/>
      <c r="F73" s="90"/>
      <c r="G73" s="81"/>
      <c r="H73" s="65"/>
      <c r="I73" s="65"/>
      <c r="J73" s="58"/>
      <c r="K73" s="90"/>
      <c r="L73" s="81"/>
      <c r="M73" s="65"/>
      <c r="N73" s="65"/>
      <c r="O73" s="58"/>
      <c r="P73" s="86"/>
      <c r="Q73" s="77"/>
      <c r="R73" s="52"/>
      <c r="S73" s="52"/>
      <c r="T73" s="86"/>
    </row>
    <row r="74" spans="1:20" x14ac:dyDescent="0.2">
      <c r="B74" s="77"/>
      <c r="C74" s="52"/>
      <c r="D74" s="52"/>
      <c r="E74" s="58"/>
      <c r="F74" s="90"/>
      <c r="G74" s="81"/>
      <c r="H74" s="65"/>
      <c r="I74" s="65"/>
      <c r="J74" s="58"/>
      <c r="K74" s="90"/>
      <c r="L74" s="81"/>
      <c r="M74" s="65"/>
      <c r="N74" s="65"/>
      <c r="O74" s="58"/>
      <c r="P74" s="86"/>
      <c r="Q74" s="77"/>
      <c r="R74" s="52"/>
      <c r="S74" s="52"/>
      <c r="T74" s="86"/>
    </row>
    <row r="75" spans="1:20" x14ac:dyDescent="0.2">
      <c r="B75" s="77"/>
      <c r="C75" s="52"/>
      <c r="D75" s="52"/>
      <c r="E75" s="58"/>
      <c r="F75" s="90"/>
      <c r="G75" s="81"/>
      <c r="H75" s="65"/>
      <c r="I75" s="65"/>
      <c r="J75" s="58"/>
      <c r="K75" s="90"/>
      <c r="L75" s="81"/>
      <c r="M75" s="65"/>
      <c r="N75" s="65"/>
      <c r="O75" s="58"/>
      <c r="P75" s="86"/>
      <c r="Q75" s="77"/>
      <c r="R75" s="52"/>
      <c r="S75" s="52"/>
      <c r="T75" s="86"/>
    </row>
    <row r="76" spans="1:20" x14ac:dyDescent="0.2">
      <c r="A76" s="19">
        <f>SUM(O72:O81)*O71+SUM(J72:J81)*J71+SUM(E72:E81)*E71</f>
        <v>0</v>
      </c>
      <c r="B76" s="77"/>
      <c r="C76" s="52"/>
      <c r="D76" s="52"/>
      <c r="E76" s="58"/>
      <c r="F76" s="90"/>
      <c r="G76" s="81"/>
      <c r="H76" s="65"/>
      <c r="I76" s="65"/>
      <c r="J76" s="58"/>
      <c r="K76" s="90"/>
      <c r="L76" s="81"/>
      <c r="M76" s="65"/>
      <c r="N76" s="65"/>
      <c r="O76" s="58"/>
      <c r="P76" s="86"/>
      <c r="Q76" s="76"/>
      <c r="R76" s="55"/>
      <c r="S76" s="55" t="s">
        <v>1049</v>
      </c>
      <c r="T76" s="89"/>
    </row>
    <row r="77" spans="1:20" x14ac:dyDescent="0.2">
      <c r="B77" s="77"/>
      <c r="C77" s="52"/>
      <c r="D77" s="52"/>
      <c r="E77" s="58"/>
      <c r="F77" s="90"/>
      <c r="G77" s="81"/>
      <c r="H77" s="65"/>
      <c r="I77" s="65"/>
      <c r="J77" s="58"/>
      <c r="K77" s="90"/>
      <c r="L77" s="81"/>
      <c r="M77" s="65"/>
      <c r="N77" s="65"/>
      <c r="O77" s="58"/>
      <c r="P77" s="86"/>
      <c r="Q77" s="77"/>
      <c r="R77" s="52"/>
      <c r="S77" s="52"/>
      <c r="T77" s="86"/>
    </row>
    <row r="78" spans="1:20" x14ac:dyDescent="0.2">
      <c r="B78" s="77"/>
      <c r="C78" s="52"/>
      <c r="D78" s="52"/>
      <c r="E78" s="58"/>
      <c r="F78" s="90"/>
      <c r="G78" s="81"/>
      <c r="H78" s="65"/>
      <c r="I78" s="65"/>
      <c r="J78" s="58"/>
      <c r="K78" s="90"/>
      <c r="L78" s="81"/>
      <c r="M78" s="65"/>
      <c r="N78" s="65"/>
      <c r="O78" s="58"/>
      <c r="P78" s="86"/>
      <c r="Q78" s="77"/>
      <c r="R78" s="52"/>
      <c r="S78" s="52"/>
      <c r="T78" s="86"/>
    </row>
    <row r="79" spans="1:20" x14ac:dyDescent="0.2">
      <c r="B79" s="77"/>
      <c r="C79" s="52"/>
      <c r="D79" s="52"/>
      <c r="E79" s="58"/>
      <c r="F79" s="90"/>
      <c r="G79" s="81"/>
      <c r="H79" s="65"/>
      <c r="I79" s="65"/>
      <c r="J79" s="58"/>
      <c r="K79" s="90"/>
      <c r="L79" s="81"/>
      <c r="M79" s="65"/>
      <c r="N79" s="65"/>
      <c r="O79" s="58"/>
      <c r="P79" s="86"/>
      <c r="Q79" s="77"/>
      <c r="R79" s="52"/>
      <c r="S79" s="52"/>
      <c r="T79" s="86"/>
    </row>
    <row r="80" spans="1:20" x14ac:dyDescent="0.2">
      <c r="A80" s="20" t="s">
        <v>991</v>
      </c>
      <c r="B80" s="78"/>
      <c r="C80" s="59"/>
      <c r="D80" s="59"/>
      <c r="E80" s="61"/>
      <c r="F80" s="91"/>
      <c r="G80" s="82"/>
      <c r="H80" s="66"/>
      <c r="I80" s="66"/>
      <c r="J80" s="61"/>
      <c r="K80" s="91"/>
      <c r="L80" s="82"/>
      <c r="M80" s="66"/>
      <c r="N80" s="66"/>
      <c r="O80" s="61"/>
      <c r="P80" s="87"/>
      <c r="Q80" s="78"/>
      <c r="R80" s="59"/>
      <c r="S80" s="59"/>
      <c r="T80" s="87"/>
    </row>
    <row r="81" spans="1:20" x14ac:dyDescent="0.2">
      <c r="A81" s="20"/>
      <c r="B81" s="79"/>
      <c r="C81" s="62"/>
      <c r="D81" s="62"/>
      <c r="E81" s="64"/>
      <c r="F81" s="92"/>
      <c r="G81" s="83"/>
      <c r="H81" s="67"/>
      <c r="I81" s="67"/>
      <c r="J81" s="64"/>
      <c r="K81" s="92"/>
      <c r="L81" s="83"/>
      <c r="M81" s="67"/>
      <c r="N81" s="67"/>
      <c r="O81" s="64"/>
      <c r="P81" s="88"/>
      <c r="Q81" s="79"/>
      <c r="R81" s="62"/>
      <c r="S81" s="62"/>
      <c r="T81" s="88"/>
    </row>
    <row r="83" spans="1:20" x14ac:dyDescent="0.2">
      <c r="A83" s="21" t="s">
        <v>1045</v>
      </c>
      <c r="B83" s="80"/>
      <c r="C83" s="22"/>
      <c r="D83" s="22"/>
      <c r="E83" s="128"/>
      <c r="F83" s="128"/>
      <c r="G83" s="128"/>
      <c r="I83" s="30" t="s">
        <v>1059</v>
      </c>
      <c r="N83" s="30" t="s">
        <v>1057</v>
      </c>
      <c r="S83" s="32" t="s">
        <v>1060</v>
      </c>
    </row>
    <row r="84" spans="1:20" x14ac:dyDescent="0.2">
      <c r="A84" s="22" t="s">
        <v>1046</v>
      </c>
      <c r="B84" s="80"/>
      <c r="C84" s="22"/>
      <c r="D84" s="22"/>
      <c r="E84" s="128">
        <f>(A10+A21+A32+A43+A54+A65+A76)*100</f>
        <v>5373.5999999999995</v>
      </c>
      <c r="F84" s="128"/>
      <c r="G84" s="128"/>
      <c r="I84" s="31" t="s">
        <v>1055</v>
      </c>
      <c r="N84" s="31" t="s">
        <v>1058</v>
      </c>
      <c r="S84" s="33" t="s">
        <v>1056</v>
      </c>
    </row>
    <row r="85" spans="1:20" x14ac:dyDescent="0.2">
      <c r="A85" s="22" t="s">
        <v>1934</v>
      </c>
      <c r="B85" s="80"/>
      <c r="C85" s="22"/>
      <c r="D85" s="22"/>
      <c r="E85" s="128">
        <f>'Übersicht und Anleitung'!D18*100-('Übersicht und Anleitung'!D18*2)</f>
        <v>6174</v>
      </c>
      <c r="F85" s="128"/>
      <c r="G85" s="128"/>
    </row>
    <row r="86" spans="1:20" ht="13.5" thickBot="1" x14ac:dyDescent="0.25">
      <c r="A86" s="21" t="s">
        <v>1047</v>
      </c>
      <c r="B86" s="80"/>
      <c r="C86" s="22"/>
      <c r="D86" s="22"/>
      <c r="E86" s="129">
        <f>E85-E84</f>
        <v>800.40000000000055</v>
      </c>
      <c r="F86" s="129"/>
      <c r="G86" s="129"/>
      <c r="I86" s="72"/>
      <c r="J86" s="73"/>
      <c r="K86" s="72"/>
      <c r="N86" s="72"/>
      <c r="O86" s="73"/>
      <c r="P86" s="72"/>
      <c r="S86" s="72"/>
      <c r="T86" s="72"/>
    </row>
    <row r="87" spans="1:20" ht="13.5" thickTop="1" x14ac:dyDescent="0.2"/>
    <row r="88" spans="1:20" x14ac:dyDescent="0.2">
      <c r="A88" s="1" t="s">
        <v>1061</v>
      </c>
    </row>
    <row r="89" spans="1:20" x14ac:dyDescent="0.2">
      <c r="A89" s="1" t="s">
        <v>1062</v>
      </c>
    </row>
    <row r="90" spans="1:20" x14ac:dyDescent="0.2">
      <c r="A90" s="1" t="s">
        <v>1063</v>
      </c>
    </row>
    <row r="91" spans="1:20" x14ac:dyDescent="0.2">
      <c r="A91" s="1" t="s">
        <v>1217</v>
      </c>
    </row>
  </sheetData>
  <sheetProtection selectLockedCells="1"/>
  <mergeCells count="9">
    <mergeCell ref="E84:G84"/>
    <mergeCell ref="E85:G85"/>
    <mergeCell ref="E86:G86"/>
    <mergeCell ref="S1:T1"/>
    <mergeCell ref="B3:F3"/>
    <mergeCell ref="G3:K3"/>
    <mergeCell ref="L3:P3"/>
    <mergeCell ref="Q3:T3"/>
    <mergeCell ref="E83:G83"/>
  </mergeCells>
  <dataValidations count="1">
    <dataValidation type="list" allowBlank="1" showInputMessage="1" showErrorMessage="1" sqref="D5 I5 N5 N71 D16 I16 N16 D27 N27 I27 D38 I38 I49 N38 N49 D60 I60 N60 D71 I71 D49" xr:uid="{00000000-0002-0000-0400-000000000000}">
      <formula1>MzArt</formula1>
    </dataValidation>
  </dataValidations>
  <pageMargins left="0.25" right="0.25" top="0.75" bottom="0.75" header="0.3" footer="0.3"/>
  <pageSetup paperSize="9" scale="64" orientation="portrait" r:id="rId1"/>
  <headerFooter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59999389629810485"/>
    <pageSetUpPr fitToPage="1"/>
  </sheetPr>
  <dimension ref="A1:V91"/>
  <sheetViews>
    <sheetView zoomScale="130" zoomScaleNormal="130" workbookViewId="0"/>
  </sheetViews>
  <sheetFormatPr baseColWidth="10" defaultColWidth="11.42578125" defaultRowHeight="12.75" x14ac:dyDescent="0.2"/>
  <cols>
    <col min="1" max="1" width="9.7109375" style="1" bestFit="1" customWidth="1"/>
    <col min="2" max="2" width="2.85546875" style="24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24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" style="1" bestFit="1" customWidth="1"/>
    <col min="12" max="12" width="2.85546875" style="24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4" style="1" bestFit="1" customWidth="1"/>
    <col min="17" max="17" width="2.85546875" style="24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0" s="47" customFormat="1" ht="15.75" x14ac:dyDescent="0.25">
      <c r="A1" s="47" t="s">
        <v>1439</v>
      </c>
      <c r="B1" s="74"/>
      <c r="E1" s="48"/>
      <c r="F1" s="49"/>
      <c r="G1" s="74" t="s">
        <v>1440</v>
      </c>
      <c r="I1" s="69">
        <v>43283</v>
      </c>
      <c r="L1" s="74" t="s">
        <v>1441</v>
      </c>
      <c r="N1" s="50">
        <f>A73</f>
        <v>43289</v>
      </c>
      <c r="P1" s="47" t="s">
        <v>1442</v>
      </c>
      <c r="Q1" s="74"/>
      <c r="S1" s="130"/>
      <c r="T1" s="130"/>
    </row>
    <row r="3" spans="1:20" x14ac:dyDescent="0.2">
      <c r="B3" s="132" t="s">
        <v>1443</v>
      </c>
      <c r="C3" s="133"/>
      <c r="D3" s="133"/>
      <c r="E3" s="133"/>
      <c r="F3" s="134"/>
      <c r="G3" s="132" t="s">
        <v>1444</v>
      </c>
      <c r="H3" s="133"/>
      <c r="I3" s="133"/>
      <c r="J3" s="133"/>
      <c r="K3" s="134"/>
      <c r="L3" s="132" t="s">
        <v>1445</v>
      </c>
      <c r="M3" s="133"/>
      <c r="N3" s="133"/>
      <c r="O3" s="133"/>
      <c r="P3" s="134"/>
      <c r="Q3" s="132" t="s">
        <v>1446</v>
      </c>
      <c r="R3" s="133"/>
      <c r="S3" s="133"/>
      <c r="T3" s="134"/>
    </row>
    <row r="4" spans="1:20" ht="34.5" x14ac:dyDescent="0.2">
      <c r="B4" s="75" t="s">
        <v>1447</v>
      </c>
      <c r="C4" s="51" t="s">
        <v>1448</v>
      </c>
      <c r="D4" s="52"/>
      <c r="E4" s="53" t="s">
        <v>1449</v>
      </c>
      <c r="F4" s="54" t="s">
        <v>1450</v>
      </c>
      <c r="G4" s="75" t="s">
        <v>1447</v>
      </c>
      <c r="H4" s="51" t="s">
        <v>1448</v>
      </c>
      <c r="I4" s="52"/>
      <c r="J4" s="53" t="s">
        <v>1449</v>
      </c>
      <c r="K4" s="54" t="s">
        <v>1450</v>
      </c>
      <c r="L4" s="75" t="s">
        <v>1447</v>
      </c>
      <c r="M4" s="51" t="s">
        <v>1448</v>
      </c>
      <c r="N4" s="52"/>
      <c r="O4" s="53" t="s">
        <v>1449</v>
      </c>
      <c r="P4" s="54" t="s">
        <v>1450</v>
      </c>
      <c r="Q4" s="75" t="s">
        <v>1447</v>
      </c>
      <c r="R4" s="51" t="s">
        <v>1448</v>
      </c>
      <c r="S4" s="52"/>
      <c r="T4" s="54" t="s">
        <v>1450</v>
      </c>
    </row>
    <row r="5" spans="1:20" x14ac:dyDescent="0.2">
      <c r="B5" s="76"/>
      <c r="C5" s="55"/>
      <c r="D5" s="55" t="s">
        <v>1435</v>
      </c>
      <c r="E5" s="70">
        <v>1</v>
      </c>
      <c r="F5" s="85"/>
      <c r="G5" s="76"/>
      <c r="H5" s="55"/>
      <c r="I5" s="55" t="s">
        <v>1435</v>
      </c>
      <c r="J5" s="70">
        <v>1</v>
      </c>
      <c r="K5" s="56"/>
      <c r="L5" s="76"/>
      <c r="M5" s="55"/>
      <c r="N5" s="55" t="s">
        <v>1435</v>
      </c>
      <c r="O5" s="70">
        <v>1</v>
      </c>
      <c r="P5" s="56"/>
      <c r="Q5" s="76"/>
      <c r="R5" s="55"/>
      <c r="S5" s="55" t="s">
        <v>1444</v>
      </c>
      <c r="T5" s="56"/>
    </row>
    <row r="6" spans="1:20" x14ac:dyDescent="0.2">
      <c r="A6" s="1" t="s">
        <v>1451</v>
      </c>
      <c r="B6" s="77"/>
      <c r="C6" s="52"/>
      <c r="D6" s="52"/>
      <c r="E6" s="57"/>
      <c r="F6" s="86"/>
      <c r="G6" s="77"/>
      <c r="H6" s="52"/>
      <c r="I6" s="52" t="s">
        <v>1452</v>
      </c>
      <c r="J6" s="58">
        <v>2.33</v>
      </c>
      <c r="K6" s="86">
        <v>923</v>
      </c>
      <c r="L6" s="77"/>
      <c r="M6" s="52"/>
      <c r="N6" s="52" t="s">
        <v>1453</v>
      </c>
      <c r="O6" s="57">
        <v>0.05</v>
      </c>
      <c r="P6" s="86">
        <v>205</v>
      </c>
      <c r="Q6" s="77"/>
      <c r="R6" s="52"/>
      <c r="S6" s="52" t="s">
        <v>1454</v>
      </c>
      <c r="T6" s="86">
        <v>821</v>
      </c>
    </row>
    <row r="7" spans="1:20" x14ac:dyDescent="0.2">
      <c r="A7" s="34">
        <f>I1</f>
        <v>43283</v>
      </c>
      <c r="B7" s="77"/>
      <c r="C7" s="52"/>
      <c r="D7" s="52"/>
      <c r="E7" s="57"/>
      <c r="F7" s="86"/>
      <c r="G7" s="77"/>
      <c r="H7" s="52"/>
      <c r="I7" s="52"/>
      <c r="J7" s="58"/>
      <c r="K7" s="86"/>
      <c r="L7" s="77"/>
      <c r="M7" s="52"/>
      <c r="N7" s="52" t="s">
        <v>1455</v>
      </c>
      <c r="O7" s="57">
        <v>0.27</v>
      </c>
      <c r="P7" s="86">
        <v>617</v>
      </c>
      <c r="Q7" s="77"/>
      <c r="R7" s="52"/>
      <c r="S7" s="52"/>
      <c r="T7" s="86"/>
    </row>
    <row r="8" spans="1:20" x14ac:dyDescent="0.2">
      <c r="B8" s="77"/>
      <c r="C8" s="52"/>
      <c r="D8" s="52"/>
      <c r="E8" s="57"/>
      <c r="F8" s="86"/>
      <c r="G8" s="77"/>
      <c r="H8" s="52"/>
      <c r="I8" s="52" t="s">
        <v>1456</v>
      </c>
      <c r="J8" s="58">
        <v>0.39</v>
      </c>
      <c r="K8" s="86"/>
      <c r="L8" s="77"/>
      <c r="M8" s="52"/>
      <c r="N8" s="52" t="s">
        <v>1328</v>
      </c>
      <c r="O8" s="57">
        <v>0.65</v>
      </c>
      <c r="P8" s="86">
        <v>311</v>
      </c>
      <c r="Q8" s="77"/>
      <c r="R8" s="52"/>
      <c r="S8" s="52"/>
      <c r="T8" s="86"/>
    </row>
    <row r="9" spans="1:20" x14ac:dyDescent="0.2">
      <c r="B9" s="77"/>
      <c r="C9" s="52"/>
      <c r="D9" s="52"/>
      <c r="E9" s="57"/>
      <c r="F9" s="86"/>
      <c r="G9" s="77"/>
      <c r="H9" s="52"/>
      <c r="I9" s="52"/>
      <c r="J9" s="58"/>
      <c r="K9" s="86"/>
      <c r="L9" s="77"/>
      <c r="M9" s="52"/>
      <c r="N9" s="52" t="s">
        <v>1457</v>
      </c>
      <c r="O9" s="57">
        <v>0.46</v>
      </c>
      <c r="P9" s="86"/>
      <c r="Q9" s="77"/>
      <c r="R9" s="52"/>
      <c r="S9" s="52"/>
      <c r="T9" s="86"/>
    </row>
    <row r="10" spans="1:20" x14ac:dyDescent="0.2">
      <c r="A10" s="19">
        <f>SUM(O6:O15)*O5+SUM(J6:J15)*J5+SUM(E6:E15)*E5</f>
        <v>6.65</v>
      </c>
      <c r="B10" s="77"/>
      <c r="C10" s="52"/>
      <c r="D10" s="52"/>
      <c r="E10" s="57"/>
      <c r="F10" s="86"/>
      <c r="G10" s="77"/>
      <c r="H10" s="52"/>
      <c r="I10" s="52"/>
      <c r="J10" s="58"/>
      <c r="K10" s="86"/>
      <c r="L10" s="77"/>
      <c r="M10" s="52"/>
      <c r="N10" s="52" t="s">
        <v>1458</v>
      </c>
      <c r="O10" s="57">
        <v>0.05</v>
      </c>
      <c r="P10" s="86"/>
      <c r="Q10" s="76"/>
      <c r="R10" s="55"/>
      <c r="S10" s="55" t="s">
        <v>1445</v>
      </c>
      <c r="T10" s="89"/>
    </row>
    <row r="11" spans="1:20" x14ac:dyDescent="0.2">
      <c r="B11" s="77"/>
      <c r="C11" s="52"/>
      <c r="D11" s="52"/>
      <c r="E11" s="57"/>
      <c r="F11" s="86"/>
      <c r="G11" s="77"/>
      <c r="H11" s="52"/>
      <c r="I11" s="52"/>
      <c r="J11" s="58"/>
      <c r="K11" s="86"/>
      <c r="L11" s="77"/>
      <c r="M11" s="52"/>
      <c r="N11" s="52"/>
      <c r="O11" s="57"/>
      <c r="P11" s="86"/>
      <c r="Q11" s="77"/>
      <c r="R11" s="52"/>
      <c r="S11" s="52" t="s">
        <v>1455</v>
      </c>
      <c r="T11" s="86">
        <v>512</v>
      </c>
    </row>
    <row r="12" spans="1:20" x14ac:dyDescent="0.2">
      <c r="B12" s="77"/>
      <c r="C12" s="52"/>
      <c r="D12" s="52"/>
      <c r="E12" s="57"/>
      <c r="F12" s="86"/>
      <c r="G12" s="77"/>
      <c r="H12" s="52"/>
      <c r="I12" s="52"/>
      <c r="J12" s="58"/>
      <c r="K12" s="86"/>
      <c r="L12" s="77"/>
      <c r="M12" s="52"/>
      <c r="N12" s="52"/>
      <c r="O12" s="57"/>
      <c r="P12" s="86"/>
      <c r="Q12" s="77"/>
      <c r="R12" s="52"/>
      <c r="S12" s="52" t="s">
        <v>1459</v>
      </c>
      <c r="T12" s="86">
        <v>308</v>
      </c>
    </row>
    <row r="13" spans="1:20" x14ac:dyDescent="0.2">
      <c r="B13" s="77"/>
      <c r="C13" s="52"/>
      <c r="D13" s="52"/>
      <c r="E13" s="57"/>
      <c r="F13" s="86"/>
      <c r="G13" s="77"/>
      <c r="H13" s="52"/>
      <c r="I13" s="52" t="s">
        <v>1460</v>
      </c>
      <c r="J13" s="58">
        <v>0.9</v>
      </c>
      <c r="K13" s="86"/>
      <c r="L13" s="77"/>
      <c r="M13" s="52"/>
      <c r="N13" s="52" t="s">
        <v>1461</v>
      </c>
      <c r="O13" s="57">
        <v>0.05</v>
      </c>
      <c r="P13" s="86">
        <v>103</v>
      </c>
      <c r="Q13" s="77"/>
      <c r="R13" s="52"/>
      <c r="S13" s="52"/>
      <c r="T13" s="86"/>
    </row>
    <row r="14" spans="1:20" x14ac:dyDescent="0.2">
      <c r="A14" s="20" t="s">
        <v>991</v>
      </c>
      <c r="B14" s="78"/>
      <c r="C14" s="59"/>
      <c r="D14" s="59"/>
      <c r="E14" s="60"/>
      <c r="F14" s="87"/>
      <c r="G14" s="78"/>
      <c r="H14" s="59"/>
      <c r="I14" s="59" t="s">
        <v>1462</v>
      </c>
      <c r="J14" s="61">
        <v>0.35</v>
      </c>
      <c r="K14" s="87"/>
      <c r="L14" s="78"/>
      <c r="M14" s="59"/>
      <c r="N14" s="59" t="s">
        <v>1463</v>
      </c>
      <c r="O14" s="60">
        <v>0.15</v>
      </c>
      <c r="P14" s="87"/>
      <c r="Q14" s="78"/>
      <c r="R14" s="59"/>
      <c r="S14" s="59"/>
      <c r="T14" s="87"/>
    </row>
    <row r="15" spans="1:20" x14ac:dyDescent="0.2">
      <c r="A15" s="20"/>
      <c r="B15" s="79"/>
      <c r="C15" s="62"/>
      <c r="D15" s="62"/>
      <c r="E15" s="63"/>
      <c r="F15" s="88"/>
      <c r="G15" s="79"/>
      <c r="H15" s="62"/>
      <c r="I15" s="62" t="s">
        <v>1562</v>
      </c>
      <c r="J15" s="64">
        <v>0.5</v>
      </c>
      <c r="K15" s="88"/>
      <c r="L15" s="79"/>
      <c r="M15" s="62"/>
      <c r="N15" s="62" t="s">
        <v>1464</v>
      </c>
      <c r="O15" s="94">
        <v>0.5</v>
      </c>
      <c r="P15" s="88"/>
      <c r="Q15" s="79"/>
      <c r="R15" s="62"/>
      <c r="S15" s="62"/>
      <c r="T15" s="88"/>
    </row>
    <row r="16" spans="1:20" x14ac:dyDescent="0.2">
      <c r="B16" s="76"/>
      <c r="C16" s="55"/>
      <c r="D16" s="55" t="s">
        <v>1435</v>
      </c>
      <c r="E16" s="70">
        <v>1</v>
      </c>
      <c r="F16" s="89"/>
      <c r="G16" s="76"/>
      <c r="H16" s="55"/>
      <c r="I16" s="55" t="s">
        <v>1435</v>
      </c>
      <c r="J16" s="70">
        <v>1</v>
      </c>
      <c r="K16" s="89"/>
      <c r="L16" s="76"/>
      <c r="M16" s="55"/>
      <c r="N16" s="55" t="s">
        <v>1435</v>
      </c>
      <c r="O16" s="70">
        <v>1</v>
      </c>
      <c r="P16" s="89"/>
      <c r="Q16" s="76"/>
      <c r="R16" s="55"/>
      <c r="S16" s="55" t="s">
        <v>1444</v>
      </c>
      <c r="T16" s="89"/>
    </row>
    <row r="17" spans="1:21" x14ac:dyDescent="0.2">
      <c r="A17" s="1" t="s">
        <v>1465</v>
      </c>
      <c r="B17" s="77"/>
      <c r="C17" s="52"/>
      <c r="D17" s="52" t="s">
        <v>1864</v>
      </c>
      <c r="E17" s="58">
        <v>0.2</v>
      </c>
      <c r="F17" s="90">
        <v>101</v>
      </c>
      <c r="G17" s="81"/>
      <c r="H17" s="65"/>
      <c r="I17" s="65" t="s">
        <v>1466</v>
      </c>
      <c r="J17" s="58">
        <v>0.49</v>
      </c>
      <c r="K17" s="90">
        <v>217</v>
      </c>
      <c r="L17" s="81"/>
      <c r="M17" s="65"/>
      <c r="N17" s="65" t="s">
        <v>1467</v>
      </c>
      <c r="O17" s="58">
        <v>0.15</v>
      </c>
      <c r="P17" s="86">
        <v>214</v>
      </c>
      <c r="Q17" s="77"/>
      <c r="R17" s="52"/>
      <c r="S17" s="52" t="s">
        <v>937</v>
      </c>
      <c r="T17" s="86"/>
    </row>
    <row r="18" spans="1:21" x14ac:dyDescent="0.2">
      <c r="A18" s="34">
        <f>A7+1</f>
        <v>43284</v>
      </c>
      <c r="B18" s="77"/>
      <c r="C18" s="52"/>
      <c r="D18" s="52" t="s">
        <v>1865</v>
      </c>
      <c r="E18" s="58">
        <v>0.2</v>
      </c>
      <c r="F18" s="90">
        <v>102</v>
      </c>
      <c r="G18" s="81" t="s">
        <v>1008</v>
      </c>
      <c r="H18" s="65"/>
      <c r="I18" s="65" t="s">
        <v>1468</v>
      </c>
      <c r="J18" s="58">
        <v>1.71</v>
      </c>
      <c r="K18" s="90">
        <v>402</v>
      </c>
      <c r="L18" s="81"/>
      <c r="M18" s="65"/>
      <c r="N18" s="65" t="s">
        <v>746</v>
      </c>
      <c r="O18" s="58">
        <v>2.0299999999999998</v>
      </c>
      <c r="P18" s="86">
        <v>903</v>
      </c>
      <c r="Q18" s="77"/>
      <c r="R18" s="52"/>
      <c r="S18" s="52"/>
      <c r="T18" s="86"/>
    </row>
    <row r="19" spans="1:21" x14ac:dyDescent="0.2">
      <c r="B19" s="77"/>
      <c r="C19" s="52"/>
      <c r="D19" s="52" t="s">
        <v>1469</v>
      </c>
      <c r="E19" s="58">
        <v>0.39</v>
      </c>
      <c r="F19" s="90"/>
      <c r="G19" s="81"/>
      <c r="H19" s="65"/>
      <c r="I19" s="65" t="s">
        <v>595</v>
      </c>
      <c r="J19" s="58">
        <v>1.1100000000000001</v>
      </c>
      <c r="K19" s="90">
        <v>504</v>
      </c>
      <c r="L19" s="81"/>
      <c r="M19" s="65"/>
      <c r="N19" s="65" t="s">
        <v>1457</v>
      </c>
      <c r="O19" s="58">
        <v>0.46</v>
      </c>
      <c r="P19" s="86"/>
      <c r="Q19" s="77"/>
      <c r="R19" s="52"/>
      <c r="S19" s="52"/>
      <c r="T19" s="86"/>
    </row>
    <row r="20" spans="1:21" x14ac:dyDescent="0.2">
      <c r="B20" s="77"/>
      <c r="C20" s="52"/>
      <c r="D20" s="52" t="s">
        <v>1470</v>
      </c>
      <c r="E20" s="58">
        <v>0.44</v>
      </c>
      <c r="F20" s="90"/>
      <c r="G20" s="81"/>
      <c r="H20" s="65"/>
      <c r="I20" s="65"/>
      <c r="J20" s="58"/>
      <c r="K20" s="90"/>
      <c r="L20" s="81"/>
      <c r="M20" s="65"/>
      <c r="N20" s="65" t="s">
        <v>1871</v>
      </c>
      <c r="O20" s="58">
        <v>0.05</v>
      </c>
      <c r="P20" s="86"/>
      <c r="Q20" s="77"/>
      <c r="R20" s="52"/>
      <c r="S20" s="52"/>
      <c r="T20" s="86"/>
    </row>
    <row r="21" spans="1:21" x14ac:dyDescent="0.2">
      <c r="A21" s="19">
        <f>SUM(O17:O26)*O16+SUM(J17:J26)*J16+SUM(E17:E26)*E16</f>
        <v>11.639999999999999</v>
      </c>
      <c r="B21" s="77"/>
      <c r="C21" s="52"/>
      <c r="D21" s="52" t="s">
        <v>1867</v>
      </c>
      <c r="E21" s="58">
        <v>0.17</v>
      </c>
      <c r="F21" s="90"/>
      <c r="G21" s="81"/>
      <c r="H21" s="65"/>
      <c r="I21" s="65"/>
      <c r="J21" s="58"/>
      <c r="K21" s="90"/>
      <c r="L21" s="81"/>
      <c r="M21" s="65"/>
      <c r="N21" s="65" t="s">
        <v>1471</v>
      </c>
      <c r="O21" s="58">
        <v>0.3</v>
      </c>
      <c r="P21" s="86">
        <v>705</v>
      </c>
      <c r="Q21" s="76"/>
      <c r="R21" s="55"/>
      <c r="S21" s="55" t="s">
        <v>1445</v>
      </c>
      <c r="T21" s="89"/>
    </row>
    <row r="22" spans="1:21" x14ac:dyDescent="0.2">
      <c r="B22" s="77"/>
      <c r="C22" s="52"/>
      <c r="D22" s="52" t="s">
        <v>72</v>
      </c>
      <c r="E22" s="58">
        <v>0.14000000000000001</v>
      </c>
      <c r="F22" s="90"/>
      <c r="G22" s="81"/>
      <c r="H22" s="65"/>
      <c r="I22" s="65" t="s">
        <v>1472</v>
      </c>
      <c r="J22" s="58">
        <v>0.51</v>
      </c>
      <c r="K22" s="90">
        <v>1007</v>
      </c>
      <c r="L22" s="81"/>
      <c r="M22" s="65"/>
      <c r="N22" s="98"/>
      <c r="O22" s="99"/>
      <c r="P22" s="86"/>
      <c r="Q22" s="77"/>
      <c r="R22" s="52"/>
      <c r="S22" s="52" t="s">
        <v>1473</v>
      </c>
      <c r="T22" s="86">
        <v>803</v>
      </c>
    </row>
    <row r="23" spans="1:21" x14ac:dyDescent="0.2">
      <c r="B23" s="77"/>
      <c r="C23" s="52"/>
      <c r="D23" s="52"/>
      <c r="E23" s="58"/>
      <c r="F23" s="90"/>
      <c r="G23" s="81"/>
      <c r="H23" s="65"/>
      <c r="I23" s="65"/>
      <c r="J23" s="58"/>
      <c r="K23" s="90"/>
      <c r="L23" s="81"/>
      <c r="M23" s="65"/>
      <c r="N23" s="65"/>
      <c r="O23" s="58"/>
      <c r="P23" s="86"/>
      <c r="Q23" s="77"/>
      <c r="R23" s="52"/>
      <c r="S23" s="52" t="s">
        <v>1474</v>
      </c>
      <c r="T23" s="86"/>
    </row>
    <row r="24" spans="1:21" x14ac:dyDescent="0.2">
      <c r="B24" s="77"/>
      <c r="C24" s="52"/>
      <c r="D24" s="52" t="s">
        <v>70</v>
      </c>
      <c r="E24" s="58">
        <v>0.54</v>
      </c>
      <c r="F24" s="90"/>
      <c r="G24" s="81"/>
      <c r="H24" s="65"/>
      <c r="I24" s="65" t="s">
        <v>1868</v>
      </c>
      <c r="J24" s="58">
        <v>0.1</v>
      </c>
      <c r="K24" s="90">
        <v>100</v>
      </c>
      <c r="L24" s="81"/>
      <c r="M24" s="65"/>
      <c r="N24" s="65" t="s">
        <v>1868</v>
      </c>
      <c r="O24" s="58">
        <v>0.1</v>
      </c>
      <c r="P24" s="90">
        <v>100</v>
      </c>
      <c r="Q24" s="77"/>
      <c r="R24" s="52"/>
      <c r="S24" s="52"/>
      <c r="T24" s="86"/>
    </row>
    <row r="25" spans="1:21" x14ac:dyDescent="0.2">
      <c r="A25" s="20" t="s">
        <v>991</v>
      </c>
      <c r="B25" s="78"/>
      <c r="C25" s="59"/>
      <c r="D25" s="59"/>
      <c r="E25" s="61"/>
      <c r="F25" s="91"/>
      <c r="G25" s="82"/>
      <c r="H25" s="66"/>
      <c r="I25" s="66" t="s">
        <v>1880</v>
      </c>
      <c r="J25" s="61">
        <v>0.6</v>
      </c>
      <c r="K25" s="91"/>
      <c r="L25" s="82"/>
      <c r="M25" s="66"/>
      <c r="N25" s="66" t="s">
        <v>1475</v>
      </c>
      <c r="O25" s="61">
        <v>0.55000000000000004</v>
      </c>
      <c r="P25" s="87"/>
      <c r="Q25" s="78"/>
      <c r="R25" s="59"/>
      <c r="S25" s="59"/>
      <c r="T25" s="87"/>
      <c r="U25" s="1" t="s">
        <v>59</v>
      </c>
    </row>
    <row r="26" spans="1:21" x14ac:dyDescent="0.2">
      <c r="A26" s="20"/>
      <c r="B26" s="79"/>
      <c r="C26" s="62"/>
      <c r="D26" s="62"/>
      <c r="E26" s="64"/>
      <c r="F26" s="92"/>
      <c r="G26" s="83"/>
      <c r="H26" s="67"/>
      <c r="I26" s="67" t="s">
        <v>1563</v>
      </c>
      <c r="J26" s="64">
        <v>0.6</v>
      </c>
      <c r="K26" s="92"/>
      <c r="L26" s="83"/>
      <c r="M26" s="67"/>
      <c r="N26" s="67" t="s">
        <v>1476</v>
      </c>
      <c r="O26" s="64">
        <v>0.8</v>
      </c>
      <c r="P26" s="88"/>
      <c r="Q26" s="79"/>
      <c r="R26" s="62"/>
      <c r="S26" s="62"/>
      <c r="T26" s="88"/>
    </row>
    <row r="27" spans="1:21" x14ac:dyDescent="0.2">
      <c r="B27" s="76"/>
      <c r="C27" s="55"/>
      <c r="D27" s="55" t="s">
        <v>1435</v>
      </c>
      <c r="E27" s="70">
        <v>1</v>
      </c>
      <c r="F27" s="89"/>
      <c r="G27" s="76"/>
      <c r="H27" s="55"/>
      <c r="I27" s="55" t="s">
        <v>1435</v>
      </c>
      <c r="J27" s="70">
        <v>1</v>
      </c>
      <c r="K27" s="89"/>
      <c r="L27" s="84"/>
      <c r="M27" s="68"/>
      <c r="N27" s="68" t="s">
        <v>1437</v>
      </c>
      <c r="O27" s="71">
        <v>0.3</v>
      </c>
      <c r="P27" s="93"/>
      <c r="Q27" s="76"/>
      <c r="R27" s="55"/>
      <c r="S27" s="55" t="s">
        <v>1444</v>
      </c>
      <c r="T27" s="89"/>
    </row>
    <row r="28" spans="1:21" x14ac:dyDescent="0.2">
      <c r="A28" s="1" t="s">
        <v>1477</v>
      </c>
      <c r="B28" s="77"/>
      <c r="C28" s="52"/>
      <c r="D28" s="52" t="s">
        <v>1864</v>
      </c>
      <c r="E28" s="58">
        <v>0.2</v>
      </c>
      <c r="F28" s="90">
        <v>101</v>
      </c>
      <c r="G28" s="81"/>
      <c r="H28" s="65"/>
      <c r="I28" s="65" t="s">
        <v>1478</v>
      </c>
      <c r="J28" s="58">
        <v>0.05</v>
      </c>
      <c r="K28" s="90">
        <v>206</v>
      </c>
      <c r="L28" s="81"/>
      <c r="M28" s="65"/>
      <c r="N28" s="65" t="s">
        <v>1479</v>
      </c>
      <c r="O28" s="58">
        <v>0.2</v>
      </c>
      <c r="P28" s="86">
        <v>219</v>
      </c>
      <c r="Q28" s="77"/>
      <c r="R28" s="52"/>
      <c r="S28" s="52" t="s">
        <v>1480</v>
      </c>
      <c r="T28" s="86">
        <v>420</v>
      </c>
    </row>
    <row r="29" spans="1:21" x14ac:dyDescent="0.2">
      <c r="A29" s="34">
        <f>A18+1</f>
        <v>43285</v>
      </c>
      <c r="B29" s="77"/>
      <c r="C29" s="52"/>
      <c r="D29" s="52" t="s">
        <v>1865</v>
      </c>
      <c r="E29" s="58">
        <v>0.2</v>
      </c>
      <c r="F29" s="90">
        <v>102</v>
      </c>
      <c r="G29" s="81" t="s">
        <v>1008</v>
      </c>
      <c r="H29" s="65"/>
      <c r="I29" s="65" t="s">
        <v>1481</v>
      </c>
      <c r="J29" s="58">
        <v>2.52</v>
      </c>
      <c r="K29" s="90">
        <v>420</v>
      </c>
      <c r="L29" s="81"/>
      <c r="M29" s="65"/>
      <c r="N29" s="65" t="s">
        <v>1482</v>
      </c>
      <c r="O29" s="58">
        <v>0.27</v>
      </c>
      <c r="P29" s="86">
        <v>512</v>
      </c>
      <c r="Q29" s="77"/>
      <c r="R29" s="52"/>
      <c r="S29" s="52"/>
      <c r="T29" s="86"/>
    </row>
    <row r="30" spans="1:21" x14ac:dyDescent="0.2">
      <c r="B30" s="77"/>
      <c r="C30" s="52"/>
      <c r="D30" s="52" t="s">
        <v>1469</v>
      </c>
      <c r="E30" s="58">
        <v>0.39</v>
      </c>
      <c r="F30" s="90"/>
      <c r="G30" s="81"/>
      <c r="H30" s="65"/>
      <c r="I30" s="65" t="s">
        <v>1483</v>
      </c>
      <c r="J30" s="58">
        <v>0.53</v>
      </c>
      <c r="K30" s="90">
        <v>503</v>
      </c>
      <c r="L30" s="81"/>
      <c r="M30" s="65"/>
      <c r="N30" s="65" t="s">
        <v>755</v>
      </c>
      <c r="O30" s="58">
        <v>2.08</v>
      </c>
      <c r="P30" s="86">
        <v>906</v>
      </c>
      <c r="Q30" s="77"/>
      <c r="R30" s="52"/>
      <c r="S30" s="52"/>
      <c r="T30" s="86"/>
    </row>
    <row r="31" spans="1:21" x14ac:dyDescent="0.2">
      <c r="B31" s="77"/>
      <c r="C31" s="52"/>
      <c r="D31" s="52" t="s">
        <v>1470</v>
      </c>
      <c r="E31" s="58">
        <v>0.44</v>
      </c>
      <c r="F31" s="90"/>
      <c r="G31" s="81"/>
      <c r="H31" s="65"/>
      <c r="I31" s="65" t="s">
        <v>658</v>
      </c>
      <c r="J31" s="58">
        <v>0.5</v>
      </c>
      <c r="K31" s="90">
        <v>604</v>
      </c>
      <c r="L31" s="81"/>
      <c r="M31" s="65"/>
      <c r="N31" s="65"/>
      <c r="O31" s="58"/>
      <c r="P31" s="86"/>
      <c r="Q31" s="77"/>
      <c r="R31" s="52"/>
      <c r="S31" s="52"/>
      <c r="T31" s="86"/>
    </row>
    <row r="32" spans="1:21" x14ac:dyDescent="0.2">
      <c r="A32" s="19">
        <f>SUM(O28:O37)*O27+SUM(J28:J37)*J27+SUM(E28:E37)*E27</f>
        <v>8.0579999999999998</v>
      </c>
      <c r="B32" s="77"/>
      <c r="C32" s="52"/>
      <c r="D32" s="52" t="s">
        <v>1867</v>
      </c>
      <c r="E32" s="58">
        <v>0.17</v>
      </c>
      <c r="F32" s="90"/>
      <c r="G32" s="81"/>
      <c r="H32" s="65"/>
      <c r="I32" s="65"/>
      <c r="J32" s="58"/>
      <c r="K32" s="90"/>
      <c r="L32" s="81"/>
      <c r="M32" s="65"/>
      <c r="N32" s="65" t="s">
        <v>1871</v>
      </c>
      <c r="O32" s="58">
        <v>0.46</v>
      </c>
      <c r="P32" s="86"/>
      <c r="Q32" s="76"/>
      <c r="R32" s="55"/>
      <c r="S32" s="55" t="s">
        <v>1445</v>
      </c>
      <c r="T32" s="89"/>
    </row>
    <row r="33" spans="1:22" x14ac:dyDescent="0.2">
      <c r="B33" s="77"/>
      <c r="C33" s="52"/>
      <c r="D33" s="52" t="s">
        <v>72</v>
      </c>
      <c r="E33" s="58">
        <v>0.14000000000000001</v>
      </c>
      <c r="F33" s="90"/>
      <c r="G33" s="81"/>
      <c r="H33" s="65"/>
      <c r="I33" s="65"/>
      <c r="J33" s="58"/>
      <c r="K33" s="90"/>
      <c r="L33" s="81"/>
      <c r="M33" s="65"/>
      <c r="N33" s="65" t="s">
        <v>1458</v>
      </c>
      <c r="O33" s="58">
        <v>0.05</v>
      </c>
      <c r="P33" s="86"/>
      <c r="Q33" s="77"/>
      <c r="R33" s="52"/>
      <c r="S33" s="52" t="s">
        <v>1482</v>
      </c>
      <c r="T33" s="86">
        <v>512</v>
      </c>
    </row>
    <row r="34" spans="1:22" x14ac:dyDescent="0.2">
      <c r="B34" s="77"/>
      <c r="C34" s="52"/>
      <c r="D34" s="52"/>
      <c r="E34" s="58"/>
      <c r="F34" s="90"/>
      <c r="G34" s="81"/>
      <c r="H34" s="65"/>
      <c r="I34" s="65"/>
      <c r="J34" s="58"/>
      <c r="K34" s="90"/>
      <c r="L34" s="81"/>
      <c r="M34" s="65"/>
      <c r="N34" s="65"/>
      <c r="O34" s="58"/>
      <c r="P34" s="86"/>
      <c r="Q34" s="77"/>
      <c r="R34" s="52"/>
      <c r="S34" s="52" t="s">
        <v>1242</v>
      </c>
      <c r="T34" s="86"/>
    </row>
    <row r="35" spans="1:22" x14ac:dyDescent="0.2">
      <c r="B35" s="77"/>
      <c r="C35" s="52"/>
      <c r="D35" s="52" t="s">
        <v>1017</v>
      </c>
      <c r="E35" s="58">
        <v>0.6</v>
      </c>
      <c r="F35" s="90"/>
      <c r="G35" s="81"/>
      <c r="H35" s="65"/>
      <c r="I35" s="65" t="s">
        <v>1869</v>
      </c>
      <c r="J35" s="58">
        <v>0.1</v>
      </c>
      <c r="K35" s="90">
        <v>100</v>
      </c>
      <c r="L35" s="81"/>
      <c r="M35" s="65"/>
      <c r="N35" s="65" t="s">
        <v>1869</v>
      </c>
      <c r="O35" s="58">
        <v>0.1</v>
      </c>
      <c r="P35" s="90">
        <v>100</v>
      </c>
      <c r="Q35" s="77"/>
      <c r="R35" s="52"/>
      <c r="S35" s="52"/>
      <c r="T35" s="86"/>
    </row>
    <row r="36" spans="1:22" x14ac:dyDescent="0.2">
      <c r="A36" s="20" t="s">
        <v>991</v>
      </c>
      <c r="B36" s="78"/>
      <c r="C36" s="59"/>
      <c r="D36" s="59"/>
      <c r="E36" s="61"/>
      <c r="F36" s="91"/>
      <c r="G36" s="82"/>
      <c r="H36" s="66"/>
      <c r="I36" s="66" t="s">
        <v>1875</v>
      </c>
      <c r="J36" s="61">
        <v>0.2</v>
      </c>
      <c r="K36" s="91"/>
      <c r="L36" s="82"/>
      <c r="M36" s="66"/>
      <c r="N36" s="66" t="s">
        <v>1484</v>
      </c>
      <c r="O36" s="61">
        <v>0.4</v>
      </c>
      <c r="P36" s="87"/>
      <c r="Q36" s="78"/>
      <c r="R36" s="59"/>
      <c r="S36" s="59"/>
      <c r="T36" s="87"/>
      <c r="U36" s="1" t="s">
        <v>59</v>
      </c>
    </row>
    <row r="37" spans="1:22" x14ac:dyDescent="0.2">
      <c r="A37" s="20"/>
      <c r="B37" s="79"/>
      <c r="C37" s="62"/>
      <c r="D37" s="62"/>
      <c r="E37" s="64"/>
      <c r="F37" s="92"/>
      <c r="G37" s="83"/>
      <c r="H37" s="67"/>
      <c r="I37" s="67" t="s">
        <v>1476</v>
      </c>
      <c r="J37" s="64">
        <v>0.8</v>
      </c>
      <c r="K37" s="92"/>
      <c r="L37" s="83"/>
      <c r="M37" s="67"/>
      <c r="N37" s="67" t="s">
        <v>1464</v>
      </c>
      <c r="O37" s="64">
        <v>0.5</v>
      </c>
      <c r="P37" s="88"/>
      <c r="Q37" s="79"/>
      <c r="R37" s="62"/>
      <c r="S37" s="62"/>
      <c r="T37" s="88"/>
    </row>
    <row r="38" spans="1:22" x14ac:dyDescent="0.2">
      <c r="B38" s="76"/>
      <c r="C38" s="55"/>
      <c r="D38" s="55" t="s">
        <v>1435</v>
      </c>
      <c r="E38" s="70">
        <v>1</v>
      </c>
      <c r="F38" s="89"/>
      <c r="G38" s="76"/>
      <c r="H38" s="55"/>
      <c r="I38" s="55" t="s">
        <v>1435</v>
      </c>
      <c r="J38" s="70">
        <v>1</v>
      </c>
      <c r="K38" s="89"/>
      <c r="L38" s="76"/>
      <c r="M38" s="55"/>
      <c r="N38" s="55" t="s">
        <v>1435</v>
      </c>
      <c r="O38" s="70">
        <v>1</v>
      </c>
      <c r="P38" s="89"/>
      <c r="Q38" s="76"/>
      <c r="R38" s="55"/>
      <c r="S38" s="55" t="s">
        <v>1444</v>
      </c>
      <c r="T38" s="89"/>
    </row>
    <row r="39" spans="1:22" x14ac:dyDescent="0.2">
      <c r="A39" s="1" t="s">
        <v>1485</v>
      </c>
      <c r="B39" s="77"/>
      <c r="C39" s="52"/>
      <c r="D39" s="52" t="s">
        <v>1864</v>
      </c>
      <c r="E39" s="58">
        <v>0.2</v>
      </c>
      <c r="F39" s="90">
        <v>101</v>
      </c>
      <c r="G39" s="81"/>
      <c r="H39" s="65"/>
      <c r="I39" s="65" t="s">
        <v>1486</v>
      </c>
      <c r="J39" s="58">
        <v>0.25</v>
      </c>
      <c r="K39" s="90">
        <v>214</v>
      </c>
      <c r="L39" s="81"/>
      <c r="M39" s="65"/>
      <c r="N39" s="65" t="s">
        <v>1487</v>
      </c>
      <c r="O39" s="58">
        <v>0.05</v>
      </c>
      <c r="P39" s="90">
        <v>206</v>
      </c>
      <c r="Q39" s="77"/>
      <c r="R39" s="52"/>
      <c r="S39" s="65" t="s">
        <v>1488</v>
      </c>
      <c r="T39" s="86">
        <v>501</v>
      </c>
    </row>
    <row r="40" spans="1:22" x14ac:dyDescent="0.2">
      <c r="A40" s="34">
        <f>A29+1</f>
        <v>43286</v>
      </c>
      <c r="B40" s="77"/>
      <c r="C40" s="52"/>
      <c r="D40" s="52" t="s">
        <v>1865</v>
      </c>
      <c r="E40" s="58">
        <v>0.2</v>
      </c>
      <c r="F40" s="90">
        <v>102</v>
      </c>
      <c r="G40" s="81" t="s">
        <v>1008</v>
      </c>
      <c r="H40" s="65"/>
      <c r="I40" s="65" t="s">
        <v>334</v>
      </c>
      <c r="J40" s="58">
        <v>2.91</v>
      </c>
      <c r="K40" s="90">
        <v>412</v>
      </c>
      <c r="L40" s="81" t="s">
        <v>1008</v>
      </c>
      <c r="M40" s="65"/>
      <c r="N40" s="65" t="s">
        <v>1489</v>
      </c>
      <c r="O40" s="58">
        <v>2.61</v>
      </c>
      <c r="P40" s="86">
        <v>817</v>
      </c>
      <c r="Q40" s="77"/>
      <c r="R40" s="52"/>
      <c r="S40" s="52" t="s">
        <v>1490</v>
      </c>
      <c r="T40" s="86"/>
    </row>
    <row r="41" spans="1:22" x14ac:dyDescent="0.2">
      <c r="B41" s="77"/>
      <c r="C41" s="52"/>
      <c r="D41" s="52" t="s">
        <v>1469</v>
      </c>
      <c r="E41" s="58">
        <v>0.39</v>
      </c>
      <c r="F41" s="90"/>
      <c r="G41" s="81"/>
      <c r="H41" s="65"/>
      <c r="I41" s="65" t="s">
        <v>612</v>
      </c>
      <c r="J41" s="58">
        <v>0.73</v>
      </c>
      <c r="K41" s="90">
        <v>501</v>
      </c>
      <c r="L41" s="81"/>
      <c r="M41" s="65"/>
      <c r="N41" s="65"/>
      <c r="O41" s="58"/>
      <c r="P41" s="86"/>
      <c r="Q41" s="77"/>
      <c r="R41" s="52"/>
      <c r="S41" s="52"/>
      <c r="T41" s="86"/>
    </row>
    <row r="42" spans="1:22" x14ac:dyDescent="0.2">
      <c r="B42" s="77"/>
      <c r="C42" s="52"/>
      <c r="D42" s="52" t="s">
        <v>1470</v>
      </c>
      <c r="E42" s="58">
        <v>0.44</v>
      </c>
      <c r="F42" s="90"/>
      <c r="G42" s="81"/>
      <c r="H42" s="65"/>
      <c r="I42" s="65" t="s">
        <v>1491</v>
      </c>
      <c r="J42" s="58">
        <v>0.73</v>
      </c>
      <c r="K42" s="90">
        <v>604</v>
      </c>
      <c r="L42" s="81"/>
      <c r="M42" s="65"/>
      <c r="N42" s="65"/>
      <c r="O42" s="58"/>
      <c r="P42" s="86"/>
      <c r="Q42" s="77"/>
      <c r="R42" s="52"/>
      <c r="S42" s="52"/>
      <c r="T42" s="86"/>
    </row>
    <row r="43" spans="1:22" x14ac:dyDescent="0.2">
      <c r="A43" s="19">
        <f>SUM(O39:O48)*O38+SUM(J39:J48)*J38+SUM(E39:E48)*E38</f>
        <v>12.23</v>
      </c>
      <c r="B43" s="77"/>
      <c r="C43" s="52"/>
      <c r="D43" s="52" t="s">
        <v>1867</v>
      </c>
      <c r="E43" s="58">
        <v>0.17</v>
      </c>
      <c r="F43" s="90"/>
      <c r="G43" s="81"/>
      <c r="H43" s="65"/>
      <c r="I43" s="65"/>
      <c r="J43" s="58"/>
      <c r="K43" s="90"/>
      <c r="L43" s="81"/>
      <c r="M43" s="65"/>
      <c r="N43" s="65"/>
      <c r="O43" s="58"/>
      <c r="P43" s="86"/>
      <c r="Q43" s="76"/>
      <c r="R43" s="55"/>
      <c r="S43" s="55" t="s">
        <v>1445</v>
      </c>
      <c r="T43" s="89"/>
    </row>
    <row r="44" spans="1:22" x14ac:dyDescent="0.2">
      <c r="B44" s="77"/>
      <c r="C44" s="52"/>
      <c r="D44" s="52" t="s">
        <v>72</v>
      </c>
      <c r="E44" s="58">
        <v>0.14000000000000001</v>
      </c>
      <c r="F44" s="90"/>
      <c r="G44" s="81"/>
      <c r="H44" s="65"/>
      <c r="I44" s="65"/>
      <c r="J44" s="58"/>
      <c r="K44" s="90"/>
      <c r="L44" s="81"/>
      <c r="M44" s="65"/>
      <c r="N44" s="65" t="s">
        <v>1492</v>
      </c>
      <c r="O44" s="58">
        <v>0.86</v>
      </c>
      <c r="P44" s="86">
        <v>1010</v>
      </c>
      <c r="Q44" s="77"/>
      <c r="R44" s="52"/>
      <c r="S44" s="52" t="s">
        <v>1872</v>
      </c>
      <c r="T44" s="86"/>
      <c r="V44" s="1" t="s">
        <v>59</v>
      </c>
    </row>
    <row r="45" spans="1:22" x14ac:dyDescent="0.2">
      <c r="B45" s="77"/>
      <c r="C45" s="52"/>
      <c r="D45" s="52"/>
      <c r="E45" s="58"/>
      <c r="F45" s="90"/>
      <c r="G45" s="81"/>
      <c r="H45" s="65"/>
      <c r="I45" s="65"/>
      <c r="J45" s="58"/>
      <c r="K45" s="90"/>
      <c r="L45" s="81"/>
      <c r="M45" s="65"/>
      <c r="N45" s="65"/>
      <c r="O45" s="58"/>
      <c r="P45" s="86"/>
      <c r="Q45" s="77"/>
      <c r="R45" s="52"/>
      <c r="S45" s="52" t="s">
        <v>1493</v>
      </c>
      <c r="T45" s="86"/>
    </row>
    <row r="46" spans="1:22" x14ac:dyDescent="0.2">
      <c r="B46" s="77"/>
      <c r="C46" s="52"/>
      <c r="D46" s="52" t="s">
        <v>1494</v>
      </c>
      <c r="E46" s="58">
        <v>0.5</v>
      </c>
      <c r="F46" s="90">
        <v>804</v>
      </c>
      <c r="G46" s="81"/>
      <c r="H46" s="65"/>
      <c r="I46" s="65" t="s">
        <v>1495</v>
      </c>
      <c r="J46" s="58">
        <v>0.1</v>
      </c>
      <c r="K46" s="90">
        <v>100</v>
      </c>
      <c r="L46" s="81"/>
      <c r="M46" s="65"/>
      <c r="N46" s="65" t="s">
        <v>1495</v>
      </c>
      <c r="O46" s="58">
        <v>0.1</v>
      </c>
      <c r="P46" s="90">
        <v>100</v>
      </c>
      <c r="Q46" s="77"/>
      <c r="R46" s="52"/>
      <c r="S46" s="52" t="s">
        <v>59</v>
      </c>
      <c r="T46" s="86"/>
      <c r="U46" s="1" t="s">
        <v>59</v>
      </c>
    </row>
    <row r="47" spans="1:22" x14ac:dyDescent="0.2">
      <c r="A47" s="20" t="s">
        <v>991</v>
      </c>
      <c r="B47" s="78"/>
      <c r="C47" s="59"/>
      <c r="D47" s="59"/>
      <c r="E47" s="61"/>
      <c r="F47" s="91"/>
      <c r="G47" s="82"/>
      <c r="H47" s="66"/>
      <c r="I47" s="66" t="s">
        <v>1496</v>
      </c>
      <c r="J47" s="61">
        <v>0.55000000000000004</v>
      </c>
      <c r="K47" s="91"/>
      <c r="L47" s="82"/>
      <c r="M47" s="66"/>
      <c r="N47" s="66" t="s">
        <v>1875</v>
      </c>
      <c r="O47" s="61">
        <v>0.2</v>
      </c>
      <c r="P47" s="87"/>
      <c r="Q47" s="78"/>
      <c r="R47" s="59"/>
      <c r="S47" s="59"/>
      <c r="T47" s="87"/>
    </row>
    <row r="48" spans="1:22" x14ac:dyDescent="0.2">
      <c r="A48" s="20"/>
      <c r="B48" s="79"/>
      <c r="C48" s="62"/>
      <c r="D48" s="62"/>
      <c r="E48" s="64"/>
      <c r="F48" s="92"/>
      <c r="G48" s="83"/>
      <c r="H48" s="67"/>
      <c r="I48" s="67" t="s">
        <v>1464</v>
      </c>
      <c r="J48" s="64">
        <v>0.5</v>
      </c>
      <c r="K48" s="92"/>
      <c r="L48" s="83"/>
      <c r="M48" s="67"/>
      <c r="N48" s="67" t="s">
        <v>1563</v>
      </c>
      <c r="O48" s="64">
        <v>0.6</v>
      </c>
      <c r="P48" s="88"/>
      <c r="Q48" s="79"/>
      <c r="R48" s="62"/>
      <c r="S48" s="62"/>
      <c r="T48" s="88"/>
    </row>
    <row r="49" spans="1:21" x14ac:dyDescent="0.2">
      <c r="B49" s="76"/>
      <c r="C49" s="55"/>
      <c r="D49" s="55" t="s">
        <v>1435</v>
      </c>
      <c r="E49" s="70">
        <v>1</v>
      </c>
      <c r="F49" s="89"/>
      <c r="G49" s="76"/>
      <c r="H49" s="55"/>
      <c r="I49" s="55" t="s">
        <v>1435</v>
      </c>
      <c r="J49" s="70">
        <v>1</v>
      </c>
      <c r="K49" s="89"/>
      <c r="L49" s="76"/>
      <c r="M49" s="55"/>
      <c r="N49" s="55" t="s">
        <v>1436</v>
      </c>
      <c r="O49" s="70">
        <v>0.75</v>
      </c>
      <c r="P49" s="89"/>
      <c r="Q49" s="76"/>
      <c r="R49" s="55"/>
      <c r="S49" s="55" t="s">
        <v>1444</v>
      </c>
      <c r="T49" s="89"/>
    </row>
    <row r="50" spans="1:21" x14ac:dyDescent="0.2">
      <c r="A50" s="1" t="s">
        <v>1497</v>
      </c>
      <c r="B50" s="77"/>
      <c r="C50" s="52"/>
      <c r="D50" s="52" t="s">
        <v>1864</v>
      </c>
      <c r="E50" s="58">
        <v>0.2</v>
      </c>
      <c r="F50" s="90">
        <v>101</v>
      </c>
      <c r="G50" s="81"/>
      <c r="H50" s="65"/>
      <c r="I50" s="65" t="s">
        <v>1498</v>
      </c>
      <c r="J50" s="58">
        <v>0.05</v>
      </c>
      <c r="K50" s="90">
        <v>206</v>
      </c>
      <c r="L50" s="81"/>
      <c r="M50" s="65"/>
      <c r="N50" s="65" t="s">
        <v>1499</v>
      </c>
      <c r="O50" s="58">
        <v>0.12</v>
      </c>
      <c r="P50" s="86">
        <v>207</v>
      </c>
      <c r="Q50" s="77"/>
      <c r="R50" s="52"/>
      <c r="S50" s="52" t="s">
        <v>920</v>
      </c>
      <c r="T50" s="86">
        <v>414</v>
      </c>
    </row>
    <row r="51" spans="1:21" x14ac:dyDescent="0.2">
      <c r="A51" s="34">
        <f>A40+1</f>
        <v>43287</v>
      </c>
      <c r="B51" s="77"/>
      <c r="C51" s="52"/>
      <c r="D51" s="52" t="s">
        <v>1865</v>
      </c>
      <c r="E51" s="58">
        <v>0.2</v>
      </c>
      <c r="F51" s="90">
        <v>102</v>
      </c>
      <c r="G51" s="81" t="s">
        <v>1008</v>
      </c>
      <c r="H51" s="65"/>
      <c r="I51" s="65" t="s">
        <v>1377</v>
      </c>
      <c r="J51" s="58">
        <v>1.9</v>
      </c>
      <c r="K51" s="90">
        <v>451</v>
      </c>
      <c r="L51" s="81"/>
      <c r="M51" s="65"/>
      <c r="N51" s="65" t="s">
        <v>952</v>
      </c>
      <c r="O51" s="58">
        <v>3.09</v>
      </c>
      <c r="P51" s="86">
        <v>813</v>
      </c>
      <c r="Q51" s="77"/>
      <c r="R51" s="52"/>
      <c r="S51" s="52"/>
      <c r="T51" s="86"/>
    </row>
    <row r="52" spans="1:21" x14ac:dyDescent="0.2">
      <c r="B52" s="77"/>
      <c r="C52" s="52"/>
      <c r="D52" s="52" t="s">
        <v>1469</v>
      </c>
      <c r="E52" s="58">
        <v>0.39</v>
      </c>
      <c r="F52" s="90"/>
      <c r="G52" s="81"/>
      <c r="H52" s="65"/>
      <c r="I52" s="65" t="s">
        <v>1500</v>
      </c>
      <c r="J52" s="58">
        <v>0.68</v>
      </c>
      <c r="K52" s="90"/>
      <c r="L52" s="81"/>
      <c r="M52" s="65"/>
      <c r="N52" s="65" t="s">
        <v>1501</v>
      </c>
      <c r="O52" s="58">
        <v>0.27</v>
      </c>
      <c r="P52" s="86">
        <v>704</v>
      </c>
      <c r="Q52" s="77"/>
      <c r="R52" s="52"/>
      <c r="S52" s="52"/>
      <c r="T52" s="86"/>
    </row>
    <row r="53" spans="1:21" x14ac:dyDescent="0.2">
      <c r="B53" s="77"/>
      <c r="C53" s="52"/>
      <c r="D53" s="52" t="s">
        <v>1470</v>
      </c>
      <c r="E53" s="58">
        <v>0.44</v>
      </c>
      <c r="F53" s="90"/>
      <c r="G53" s="81"/>
      <c r="H53" s="65"/>
      <c r="I53" s="65" t="s">
        <v>684</v>
      </c>
      <c r="J53" s="58">
        <v>0.75</v>
      </c>
      <c r="K53" s="90">
        <v>509</v>
      </c>
      <c r="L53" s="81"/>
      <c r="M53" s="65"/>
      <c r="N53" s="65" t="s">
        <v>1502</v>
      </c>
      <c r="O53" s="58">
        <v>0.15</v>
      </c>
      <c r="P53" s="86">
        <v>713</v>
      </c>
      <c r="Q53" s="77"/>
      <c r="R53" s="52"/>
      <c r="S53" s="52"/>
      <c r="T53" s="86"/>
    </row>
    <row r="54" spans="1:21" x14ac:dyDescent="0.2">
      <c r="A54" s="19">
        <f>SUM(O50:O59)*O49+SUM(J50:J59)*J49+SUM(E50:E59)*E49</f>
        <v>11.127499999999998</v>
      </c>
      <c r="B54" s="77"/>
      <c r="C54" s="52"/>
      <c r="D54" s="52" t="s">
        <v>1867</v>
      </c>
      <c r="E54" s="58">
        <v>0.17</v>
      </c>
      <c r="F54" s="90"/>
      <c r="G54" s="81"/>
      <c r="H54" s="65"/>
      <c r="I54" s="65"/>
      <c r="J54" s="58"/>
      <c r="K54" s="90">
        <v>604</v>
      </c>
      <c r="L54" s="81"/>
      <c r="M54" s="65"/>
      <c r="N54" s="65" t="s">
        <v>1503</v>
      </c>
      <c r="O54" s="58">
        <v>0.15</v>
      </c>
      <c r="P54" s="86"/>
      <c r="Q54" s="76"/>
      <c r="R54" s="55"/>
      <c r="S54" s="55" t="s">
        <v>1445</v>
      </c>
      <c r="T54" s="89"/>
      <c r="U54" s="1" t="s">
        <v>59</v>
      </c>
    </row>
    <row r="55" spans="1:21" x14ac:dyDescent="0.2">
      <c r="B55" s="77"/>
      <c r="C55" s="52"/>
      <c r="D55" s="52" t="s">
        <v>72</v>
      </c>
      <c r="E55" s="58">
        <v>0.14000000000000001</v>
      </c>
      <c r="F55" s="90"/>
      <c r="G55" s="81"/>
      <c r="H55" s="65"/>
      <c r="I55" s="65"/>
      <c r="J55" s="58"/>
      <c r="K55" s="90"/>
      <c r="L55" s="81"/>
      <c r="M55" s="65"/>
      <c r="N55" s="65" t="s">
        <v>1458</v>
      </c>
      <c r="O55" s="58">
        <v>0.05</v>
      </c>
      <c r="P55" s="86"/>
      <c r="Q55" s="77"/>
      <c r="R55" s="52"/>
      <c r="S55" s="65" t="s">
        <v>952</v>
      </c>
      <c r="T55" s="86">
        <v>813</v>
      </c>
    </row>
    <row r="56" spans="1:21" x14ac:dyDescent="0.2">
      <c r="B56" s="77"/>
      <c r="C56" s="52"/>
      <c r="D56" s="52"/>
      <c r="E56" s="58"/>
      <c r="F56" s="90"/>
      <c r="G56" s="81"/>
      <c r="H56" s="65"/>
      <c r="I56" s="65" t="s">
        <v>1417</v>
      </c>
      <c r="J56" s="58">
        <v>0.51</v>
      </c>
      <c r="K56" s="90">
        <v>1006</v>
      </c>
      <c r="L56" s="81"/>
      <c r="M56" s="65"/>
      <c r="N56" s="65"/>
      <c r="O56" s="58"/>
      <c r="P56" s="86"/>
      <c r="Q56" s="77"/>
      <c r="R56" s="52"/>
      <c r="S56" s="52"/>
      <c r="T56" s="86"/>
    </row>
    <row r="57" spans="1:21" x14ac:dyDescent="0.2">
      <c r="B57" s="77"/>
      <c r="C57" s="52"/>
      <c r="D57" s="52" t="s">
        <v>1504</v>
      </c>
      <c r="E57" s="58">
        <v>0.5</v>
      </c>
      <c r="F57" s="90"/>
      <c r="G57" s="81"/>
      <c r="H57" s="65"/>
      <c r="I57" s="65" t="s">
        <v>1869</v>
      </c>
      <c r="J57" s="58">
        <v>0.1</v>
      </c>
      <c r="K57" s="90">
        <v>100</v>
      </c>
      <c r="L57" s="81"/>
      <c r="M57" s="65"/>
      <c r="N57" s="65" t="s">
        <v>1869</v>
      </c>
      <c r="O57" s="58">
        <v>0.1</v>
      </c>
      <c r="P57" s="90">
        <v>100</v>
      </c>
      <c r="Q57" s="77"/>
      <c r="R57" s="52"/>
      <c r="S57" s="52" t="s">
        <v>59</v>
      </c>
      <c r="T57" s="86"/>
    </row>
    <row r="58" spans="1:21" x14ac:dyDescent="0.2">
      <c r="A58" s="20" t="s">
        <v>991</v>
      </c>
      <c r="B58" s="78"/>
      <c r="C58" s="59"/>
      <c r="D58" s="59"/>
      <c r="E58" s="61"/>
      <c r="F58" s="91"/>
      <c r="G58" s="82"/>
      <c r="H58" s="66"/>
      <c r="I58" s="66" t="s">
        <v>1505</v>
      </c>
      <c r="J58" s="61">
        <v>0.6</v>
      </c>
      <c r="K58" s="91"/>
      <c r="L58" s="82"/>
      <c r="M58" s="66"/>
      <c r="N58" s="66" t="s">
        <v>1506</v>
      </c>
      <c r="O58" s="61">
        <v>0.6</v>
      </c>
      <c r="P58" s="87"/>
      <c r="Q58" s="78"/>
      <c r="R58" s="59"/>
      <c r="S58" s="59"/>
      <c r="T58" s="87"/>
    </row>
    <row r="59" spans="1:21" x14ac:dyDescent="0.2">
      <c r="A59" s="20"/>
      <c r="B59" s="79"/>
      <c r="C59" s="62"/>
      <c r="D59" s="62"/>
      <c r="E59" s="64"/>
      <c r="F59" s="92"/>
      <c r="G59" s="83"/>
      <c r="H59" s="67"/>
      <c r="I59" s="67" t="s">
        <v>1579</v>
      </c>
      <c r="J59" s="64">
        <v>0.5</v>
      </c>
      <c r="K59" s="92"/>
      <c r="L59" s="83"/>
      <c r="M59" s="67"/>
      <c r="N59" s="67" t="s">
        <v>1476</v>
      </c>
      <c r="O59" s="64">
        <v>0.8</v>
      </c>
      <c r="P59" s="88"/>
      <c r="Q59" s="79"/>
      <c r="R59" s="62"/>
      <c r="S59" s="62"/>
      <c r="T59" s="88"/>
    </row>
    <row r="60" spans="1:21" x14ac:dyDescent="0.2">
      <c r="B60" s="76"/>
      <c r="C60" s="55"/>
      <c r="D60" s="55" t="s">
        <v>1436</v>
      </c>
      <c r="E60" s="70">
        <v>0.75</v>
      </c>
      <c r="F60" s="89"/>
      <c r="G60" s="76"/>
      <c r="H60" s="55"/>
      <c r="I60" s="55" t="s">
        <v>1438</v>
      </c>
      <c r="J60" s="70">
        <v>0.1</v>
      </c>
      <c r="K60" s="89"/>
      <c r="L60" s="76"/>
      <c r="M60" s="55"/>
      <c r="N60" s="55" t="s">
        <v>1438</v>
      </c>
      <c r="O60" s="70">
        <v>0.1</v>
      </c>
      <c r="P60" s="89"/>
      <c r="Q60" s="76"/>
      <c r="R60" s="55"/>
      <c r="S60" s="55" t="s">
        <v>1444</v>
      </c>
      <c r="T60" s="89"/>
    </row>
    <row r="61" spans="1:21" x14ac:dyDescent="0.2">
      <c r="A61" s="1" t="s">
        <v>1507</v>
      </c>
      <c r="B61" s="77"/>
      <c r="C61" s="52"/>
      <c r="D61" s="52" t="s">
        <v>1864</v>
      </c>
      <c r="E61" s="57">
        <v>0.2</v>
      </c>
      <c r="F61" s="90">
        <v>101</v>
      </c>
      <c r="G61" s="81" t="s">
        <v>1008</v>
      </c>
      <c r="H61" s="65"/>
      <c r="I61" s="65" t="s">
        <v>1508</v>
      </c>
      <c r="J61" s="58">
        <v>3.24</v>
      </c>
      <c r="K61" s="90"/>
      <c r="L61" s="81"/>
      <c r="M61" s="65"/>
      <c r="N61" s="65" t="s">
        <v>1509</v>
      </c>
      <c r="O61" s="58">
        <v>4.1399999999999997</v>
      </c>
      <c r="P61" s="86">
        <v>808</v>
      </c>
      <c r="Q61" s="77"/>
      <c r="R61" s="52"/>
      <c r="S61" s="52" t="s">
        <v>1510</v>
      </c>
      <c r="T61" s="86"/>
    </row>
    <row r="62" spans="1:21" x14ac:dyDescent="0.2">
      <c r="A62" s="34">
        <f>A51+1</f>
        <v>43288</v>
      </c>
      <c r="B62" s="77"/>
      <c r="C62" s="52"/>
      <c r="D62" s="52" t="s">
        <v>1865</v>
      </c>
      <c r="E62" s="57">
        <v>0.2</v>
      </c>
      <c r="F62" s="90">
        <v>102</v>
      </c>
      <c r="G62" s="81"/>
      <c r="H62" s="65"/>
      <c r="I62" s="65" t="s">
        <v>1511</v>
      </c>
      <c r="J62" s="58"/>
      <c r="K62" s="90"/>
      <c r="L62" s="81"/>
      <c r="M62" s="65"/>
      <c r="N62" s="65" t="s">
        <v>1512</v>
      </c>
      <c r="O62" s="58">
        <v>0.3</v>
      </c>
      <c r="P62" s="86">
        <v>705</v>
      </c>
      <c r="Q62" s="77"/>
      <c r="R62" s="52"/>
      <c r="S62" s="52"/>
      <c r="T62" s="86"/>
    </row>
    <row r="63" spans="1:21" x14ac:dyDescent="0.2">
      <c r="B63" s="77" t="s">
        <v>1513</v>
      </c>
      <c r="C63" s="52"/>
      <c r="D63" s="52" t="s">
        <v>1514</v>
      </c>
      <c r="E63" s="57">
        <v>1.35</v>
      </c>
      <c r="F63" s="90"/>
      <c r="G63" s="81"/>
      <c r="H63" s="65"/>
      <c r="I63" s="65" t="s">
        <v>1515</v>
      </c>
      <c r="J63" s="58">
        <v>0.96</v>
      </c>
      <c r="K63" s="90">
        <v>500</v>
      </c>
      <c r="L63" s="81"/>
      <c r="M63" s="65"/>
      <c r="N63" s="65" t="s">
        <v>1516</v>
      </c>
      <c r="O63" s="58">
        <v>0.25</v>
      </c>
      <c r="P63" s="86">
        <v>708</v>
      </c>
      <c r="Q63" s="77"/>
      <c r="R63" s="52"/>
      <c r="S63" s="52"/>
      <c r="T63" s="86"/>
    </row>
    <row r="64" spans="1:21" x14ac:dyDescent="0.2">
      <c r="B64" s="77"/>
      <c r="C64" s="52"/>
      <c r="D64" s="52" t="s">
        <v>1470</v>
      </c>
      <c r="E64" s="57">
        <v>0.44</v>
      </c>
      <c r="F64" s="90"/>
      <c r="G64" s="81"/>
      <c r="H64" s="65"/>
      <c r="I64" s="65" t="s">
        <v>1517</v>
      </c>
      <c r="J64" s="58">
        <v>1.27</v>
      </c>
      <c r="K64" s="90">
        <v>603</v>
      </c>
      <c r="L64" s="81"/>
      <c r="M64" s="65"/>
      <c r="N64" s="65" t="s">
        <v>1503</v>
      </c>
      <c r="O64" s="58">
        <v>0.15</v>
      </c>
      <c r="P64" s="86"/>
      <c r="Q64" s="77"/>
      <c r="R64" s="52"/>
      <c r="S64" s="52"/>
      <c r="T64" s="86"/>
    </row>
    <row r="65" spans="1:22" x14ac:dyDescent="0.2">
      <c r="A65" s="19">
        <f>SUM(O61:O70)*O60+SUM(J61:J70)*J60+SUM(E61:E70)*E60</f>
        <v>3.4734999999999996</v>
      </c>
      <c r="B65" s="77"/>
      <c r="C65" s="52"/>
      <c r="D65" s="52" t="s">
        <v>1867</v>
      </c>
      <c r="E65" s="57">
        <v>0.17</v>
      </c>
      <c r="F65" s="90"/>
      <c r="G65" s="81"/>
      <c r="H65" s="65"/>
      <c r="I65" s="65" t="s">
        <v>1871</v>
      </c>
      <c r="J65" s="58"/>
      <c r="K65" s="90"/>
      <c r="L65" s="81"/>
      <c r="M65" s="65"/>
      <c r="N65" s="65" t="s">
        <v>1871</v>
      </c>
      <c r="O65" s="58">
        <v>0.05</v>
      </c>
      <c r="P65" s="86"/>
      <c r="Q65" s="76"/>
      <c r="R65" s="55"/>
      <c r="S65" s="55" t="s">
        <v>1445</v>
      </c>
      <c r="T65" s="89"/>
    </row>
    <row r="66" spans="1:22" x14ac:dyDescent="0.2">
      <c r="B66" s="77"/>
      <c r="C66" s="52"/>
      <c r="D66" s="52" t="s">
        <v>72</v>
      </c>
      <c r="E66" s="57">
        <v>0.14000000000000001</v>
      </c>
      <c r="F66" s="90"/>
      <c r="G66" s="81"/>
      <c r="H66" s="65"/>
      <c r="I66" s="65"/>
      <c r="J66" s="58"/>
      <c r="K66" s="90"/>
      <c r="L66" s="81"/>
      <c r="M66" s="65"/>
      <c r="N66" s="65"/>
      <c r="O66" s="58"/>
      <c r="P66" s="86"/>
      <c r="Q66" s="77"/>
      <c r="R66" s="52"/>
      <c r="S66" s="52" t="s">
        <v>1518</v>
      </c>
      <c r="T66" s="86">
        <v>808</v>
      </c>
    </row>
    <row r="67" spans="1:22" x14ac:dyDescent="0.2">
      <c r="B67" s="77"/>
      <c r="C67" s="52"/>
      <c r="D67" s="52"/>
      <c r="E67" s="57"/>
      <c r="F67" s="90"/>
      <c r="G67" s="81"/>
      <c r="H67" s="65"/>
      <c r="I67" s="65"/>
      <c r="J67" s="58"/>
      <c r="K67" s="90"/>
      <c r="L67" s="81"/>
      <c r="M67" s="65"/>
      <c r="N67" s="65"/>
      <c r="O67" s="58"/>
      <c r="P67" s="86"/>
      <c r="Q67" s="77"/>
      <c r="R67" s="52"/>
      <c r="S67" s="52"/>
      <c r="T67" s="86"/>
    </row>
    <row r="68" spans="1:22" x14ac:dyDescent="0.2">
      <c r="B68" s="77"/>
      <c r="C68" s="52"/>
      <c r="D68" s="52" t="s">
        <v>1033</v>
      </c>
      <c r="E68" s="57">
        <v>0.51</v>
      </c>
      <c r="F68" s="90"/>
      <c r="G68" s="81"/>
      <c r="H68" s="65"/>
      <c r="I68" s="65" t="s">
        <v>1868</v>
      </c>
      <c r="J68" s="58">
        <v>0.1</v>
      </c>
      <c r="K68" s="90">
        <v>100</v>
      </c>
      <c r="L68" s="81"/>
      <c r="M68" s="65"/>
      <c r="N68" s="65" t="s">
        <v>1868</v>
      </c>
      <c r="O68" s="58">
        <v>0.1</v>
      </c>
      <c r="P68" s="90">
        <v>100</v>
      </c>
      <c r="Q68" s="77"/>
      <c r="R68" s="52"/>
      <c r="S68" s="52"/>
      <c r="T68" s="86"/>
    </row>
    <row r="69" spans="1:22" x14ac:dyDescent="0.2">
      <c r="A69" s="20" t="s">
        <v>991</v>
      </c>
      <c r="B69" s="78"/>
      <c r="C69" s="59"/>
      <c r="D69" s="59"/>
      <c r="E69" s="60"/>
      <c r="F69" s="91"/>
      <c r="G69" s="82"/>
      <c r="H69" s="66"/>
      <c r="I69" s="66" t="s">
        <v>1519</v>
      </c>
      <c r="J69" s="61">
        <v>0.35</v>
      </c>
      <c r="K69" s="91"/>
      <c r="L69" s="82"/>
      <c r="M69" s="66"/>
      <c r="N69" s="66" t="s">
        <v>1463</v>
      </c>
      <c r="O69" s="61">
        <v>0.15</v>
      </c>
      <c r="P69" s="87"/>
      <c r="Q69" s="78"/>
      <c r="R69" s="59"/>
      <c r="S69" s="59"/>
      <c r="T69" s="87"/>
    </row>
    <row r="70" spans="1:22" x14ac:dyDescent="0.2">
      <c r="A70" s="20"/>
      <c r="B70" s="79"/>
      <c r="C70" s="62"/>
      <c r="D70" s="62"/>
      <c r="E70" s="63"/>
      <c r="F70" s="92"/>
      <c r="G70" s="83"/>
      <c r="H70" s="67"/>
      <c r="I70" s="67" t="s">
        <v>1520</v>
      </c>
      <c r="J70" s="64">
        <v>0.6</v>
      </c>
      <c r="K70" s="92"/>
      <c r="L70" s="83"/>
      <c r="M70" s="67"/>
      <c r="N70" s="67" t="s">
        <v>1563</v>
      </c>
      <c r="O70" s="64">
        <v>0.5</v>
      </c>
      <c r="P70" s="88"/>
      <c r="Q70" s="79"/>
      <c r="R70" s="62"/>
      <c r="S70" s="62"/>
      <c r="T70" s="88"/>
    </row>
    <row r="71" spans="1:22" x14ac:dyDescent="0.2">
      <c r="B71" s="76"/>
      <c r="C71" s="55"/>
      <c r="D71" s="55" t="s">
        <v>1438</v>
      </c>
      <c r="E71" s="70">
        <v>0.1</v>
      </c>
      <c r="F71" s="89"/>
      <c r="G71" s="76"/>
      <c r="H71" s="55"/>
      <c r="I71" s="55" t="s">
        <v>1438</v>
      </c>
      <c r="J71" s="70">
        <v>0.1</v>
      </c>
      <c r="K71" s="89"/>
      <c r="L71" s="76"/>
      <c r="M71" s="55"/>
      <c r="N71" s="55" t="s">
        <v>1438</v>
      </c>
      <c r="O71" s="70">
        <v>0.1</v>
      </c>
      <c r="P71" s="89"/>
      <c r="Q71" s="76"/>
      <c r="R71" s="55"/>
      <c r="S71" s="55" t="s">
        <v>1444</v>
      </c>
      <c r="T71" s="89"/>
    </row>
    <row r="72" spans="1:22" x14ac:dyDescent="0.2">
      <c r="A72" s="1" t="s">
        <v>1521</v>
      </c>
      <c r="B72" s="77"/>
      <c r="C72" s="52"/>
      <c r="D72" s="52" t="s">
        <v>1864</v>
      </c>
      <c r="E72" s="58">
        <v>0.2</v>
      </c>
      <c r="F72" s="90">
        <v>101</v>
      </c>
      <c r="G72" s="81" t="s">
        <v>1008</v>
      </c>
      <c r="H72" s="65"/>
      <c r="I72" s="65" t="s">
        <v>1522</v>
      </c>
      <c r="J72" s="58">
        <v>4.34</v>
      </c>
      <c r="K72" s="90"/>
      <c r="L72" s="81"/>
      <c r="M72" s="65"/>
      <c r="N72" s="65" t="s">
        <v>757</v>
      </c>
      <c r="O72" s="58">
        <v>3.93</v>
      </c>
      <c r="P72" s="86"/>
      <c r="Q72" s="77"/>
      <c r="R72" s="52"/>
      <c r="S72" s="52" t="s">
        <v>1523</v>
      </c>
      <c r="T72" s="86"/>
    </row>
    <row r="73" spans="1:22" x14ac:dyDescent="0.2">
      <c r="A73" s="34">
        <f>A62+1</f>
        <v>43289</v>
      </c>
      <c r="B73" s="77"/>
      <c r="C73" s="52"/>
      <c r="D73" s="52" t="s">
        <v>1865</v>
      </c>
      <c r="E73" s="58">
        <v>0.2</v>
      </c>
      <c r="F73" s="90">
        <v>102</v>
      </c>
      <c r="G73" s="81"/>
      <c r="H73" s="65"/>
      <c r="I73" s="65" t="s">
        <v>1524</v>
      </c>
      <c r="J73" s="58"/>
      <c r="K73" s="90"/>
      <c r="L73" s="81"/>
      <c r="M73" s="65"/>
      <c r="N73" s="65"/>
      <c r="O73" s="58"/>
      <c r="P73" s="86"/>
      <c r="Q73" s="77"/>
      <c r="R73" s="52"/>
      <c r="S73" s="52" t="s">
        <v>1525</v>
      </c>
      <c r="T73" s="86"/>
    </row>
    <row r="74" spans="1:22" x14ac:dyDescent="0.2">
      <c r="B74" s="77"/>
      <c r="C74" s="52"/>
      <c r="D74" s="52" t="s">
        <v>1514</v>
      </c>
      <c r="E74" s="58">
        <v>1.35</v>
      </c>
      <c r="F74" s="90"/>
      <c r="G74" s="81"/>
      <c r="H74" s="65"/>
      <c r="I74" s="65" t="s">
        <v>1043</v>
      </c>
      <c r="J74" s="58">
        <v>1.18</v>
      </c>
      <c r="K74" s="90"/>
      <c r="L74" s="81"/>
      <c r="M74" s="65"/>
      <c r="N74" s="65"/>
      <c r="O74" s="58"/>
      <c r="P74" s="86"/>
      <c r="Q74" s="77"/>
      <c r="R74" s="52"/>
      <c r="S74" s="52"/>
      <c r="T74" s="86"/>
    </row>
    <row r="75" spans="1:22" x14ac:dyDescent="0.2">
      <c r="B75" s="77"/>
      <c r="C75" s="52"/>
      <c r="D75" s="52" t="s">
        <v>1470</v>
      </c>
      <c r="E75" s="58">
        <v>0.44</v>
      </c>
      <c r="F75" s="90"/>
      <c r="G75" s="81"/>
      <c r="H75" s="65"/>
      <c r="I75" s="65"/>
      <c r="J75" s="58"/>
      <c r="K75" s="90"/>
      <c r="L75" s="81"/>
      <c r="M75" s="65"/>
      <c r="N75" s="65" t="s">
        <v>59</v>
      </c>
      <c r="O75" s="58"/>
      <c r="P75" s="86"/>
      <c r="Q75" s="77"/>
      <c r="R75" s="52"/>
      <c r="S75" s="52"/>
      <c r="T75" s="86"/>
    </row>
    <row r="76" spans="1:22" x14ac:dyDescent="0.2">
      <c r="A76" s="19">
        <f>SUM(O72:O81)*O71+SUM(J72:J81)*J71+SUM(E72:E81)*E71</f>
        <v>1.5330000000000001</v>
      </c>
      <c r="B76" s="77" t="s">
        <v>59</v>
      </c>
      <c r="C76" s="52"/>
      <c r="D76" s="52" t="s">
        <v>1867</v>
      </c>
      <c r="E76" s="58">
        <v>0.17</v>
      </c>
      <c r="F76" s="90"/>
      <c r="G76" s="81"/>
      <c r="H76" s="65"/>
      <c r="I76" s="65"/>
      <c r="J76" s="58"/>
      <c r="K76" s="90">
        <v>1003</v>
      </c>
      <c r="L76" s="81"/>
      <c r="M76" s="65"/>
      <c r="N76" s="65"/>
      <c r="O76" s="58"/>
      <c r="P76" s="86"/>
      <c r="Q76" s="76"/>
      <c r="R76" s="55"/>
      <c r="S76" s="55" t="s">
        <v>1445</v>
      </c>
      <c r="T76" s="89"/>
      <c r="V76" s="1" t="s">
        <v>59</v>
      </c>
    </row>
    <row r="77" spans="1:22" x14ac:dyDescent="0.2">
      <c r="B77" s="77"/>
      <c r="C77" s="52"/>
      <c r="D77" s="52" t="s">
        <v>72</v>
      </c>
      <c r="E77" s="58">
        <v>0.14000000000000001</v>
      </c>
      <c r="F77" s="90"/>
      <c r="G77" s="81"/>
      <c r="H77" s="65"/>
      <c r="I77" s="65" t="s">
        <v>1414</v>
      </c>
      <c r="J77" s="58">
        <v>0.53</v>
      </c>
      <c r="K77" s="90"/>
      <c r="L77" s="81"/>
      <c r="M77" s="65"/>
      <c r="N77" s="65"/>
      <c r="O77" s="58"/>
      <c r="P77" s="86"/>
      <c r="Q77" s="77"/>
      <c r="R77" s="52"/>
      <c r="S77" s="52" t="s">
        <v>757</v>
      </c>
      <c r="T77" s="86"/>
    </row>
    <row r="78" spans="1:22" x14ac:dyDescent="0.2">
      <c r="B78" s="77"/>
      <c r="C78" s="52"/>
      <c r="D78" s="52" t="s">
        <v>1526</v>
      </c>
      <c r="E78" s="58">
        <v>0.25</v>
      </c>
      <c r="F78" s="90">
        <v>508</v>
      </c>
      <c r="G78" s="81"/>
      <c r="H78" s="65"/>
      <c r="I78" s="65"/>
      <c r="J78" s="58"/>
      <c r="K78" s="90"/>
      <c r="L78" s="81"/>
      <c r="M78" s="65"/>
      <c r="N78" s="65"/>
      <c r="O78" s="58"/>
      <c r="P78" s="86"/>
      <c r="Q78" s="77"/>
      <c r="R78" s="52"/>
      <c r="S78" s="52"/>
      <c r="T78" s="86"/>
    </row>
    <row r="79" spans="1:22" x14ac:dyDescent="0.2">
      <c r="B79" s="77"/>
      <c r="C79" s="52"/>
      <c r="D79" s="52" t="s">
        <v>1527</v>
      </c>
      <c r="E79" s="58">
        <v>0.5</v>
      </c>
      <c r="F79" s="90"/>
      <c r="G79" s="81"/>
      <c r="H79" s="65"/>
      <c r="I79" s="52" t="s">
        <v>1461</v>
      </c>
      <c r="J79" s="58">
        <v>0.1</v>
      </c>
      <c r="K79" s="90">
        <v>103</v>
      </c>
      <c r="L79" s="81"/>
      <c r="M79" s="65"/>
      <c r="N79" s="52" t="s">
        <v>1461</v>
      </c>
      <c r="O79" s="58">
        <v>0.1</v>
      </c>
      <c r="P79" s="90">
        <v>103</v>
      </c>
      <c r="Q79" s="77"/>
      <c r="R79" s="52"/>
      <c r="S79" s="52"/>
      <c r="T79" s="86"/>
    </row>
    <row r="80" spans="1:22" x14ac:dyDescent="0.2">
      <c r="A80" s="20" t="s">
        <v>991</v>
      </c>
      <c r="B80" s="78"/>
      <c r="C80" s="59"/>
      <c r="D80" s="59"/>
      <c r="E80" s="61"/>
      <c r="F80" s="91"/>
      <c r="G80" s="82"/>
      <c r="H80" s="66"/>
      <c r="I80" s="66" t="s">
        <v>1484</v>
      </c>
      <c r="J80" s="61">
        <v>0.4</v>
      </c>
      <c r="K80" s="91"/>
      <c r="L80" s="82"/>
      <c r="M80" s="66"/>
      <c r="N80" s="66" t="s">
        <v>1875</v>
      </c>
      <c r="O80" s="61">
        <v>0.2</v>
      </c>
      <c r="P80" s="87"/>
      <c r="Q80" s="78"/>
      <c r="R80" s="59"/>
      <c r="S80" s="59"/>
      <c r="T80" s="87"/>
    </row>
    <row r="81" spans="1:21" x14ac:dyDescent="0.2">
      <c r="A81" s="20"/>
      <c r="B81" s="79"/>
      <c r="C81" s="62"/>
      <c r="D81" s="62"/>
      <c r="E81" s="64"/>
      <c r="F81" s="92"/>
      <c r="G81" s="83"/>
      <c r="H81" s="67"/>
      <c r="I81" s="67" t="s">
        <v>1464</v>
      </c>
      <c r="J81" s="64">
        <v>0.5</v>
      </c>
      <c r="K81" s="92"/>
      <c r="L81" s="83"/>
      <c r="M81" s="67"/>
      <c r="N81" s="67" t="s">
        <v>1476</v>
      </c>
      <c r="O81" s="64">
        <v>0.8</v>
      </c>
      <c r="P81" s="88"/>
      <c r="Q81" s="79"/>
      <c r="R81" s="62"/>
      <c r="S81" s="62"/>
      <c r="T81" s="88"/>
    </row>
    <row r="82" spans="1:21" x14ac:dyDescent="0.2">
      <c r="N82" s="1" t="s">
        <v>59</v>
      </c>
    </row>
    <row r="83" spans="1:21" ht="14.45" customHeight="1" x14ac:dyDescent="0.2">
      <c r="A83" s="21" t="s">
        <v>1528</v>
      </c>
      <c r="B83" s="80"/>
      <c r="C83" s="22"/>
      <c r="D83" s="22"/>
      <c r="E83" s="128"/>
      <c r="F83" s="128"/>
      <c r="G83" s="128"/>
      <c r="I83" s="30" t="s">
        <v>1529</v>
      </c>
      <c r="N83" s="137" t="s">
        <v>1530</v>
      </c>
      <c r="O83" s="137"/>
      <c r="P83" s="137"/>
      <c r="S83" s="32" t="s">
        <v>1531</v>
      </c>
    </row>
    <row r="84" spans="1:21" x14ac:dyDescent="0.2">
      <c r="A84" s="22" t="s">
        <v>1532</v>
      </c>
      <c r="B84" s="80"/>
      <c r="C84" s="22"/>
      <c r="D84" s="22"/>
      <c r="E84" s="128">
        <f>(A10+A21+A32+A43+A54+A65+A76)*100</f>
        <v>5471.2000000000007</v>
      </c>
      <c r="F84" s="128"/>
      <c r="G84" s="128"/>
      <c r="I84" s="135" t="s">
        <v>1533</v>
      </c>
      <c r="J84" s="136"/>
      <c r="K84" s="136"/>
      <c r="L84" s="136"/>
      <c r="N84" s="31" t="s">
        <v>1534</v>
      </c>
      <c r="S84" s="33" t="s">
        <v>1535</v>
      </c>
    </row>
    <row r="85" spans="1:21" x14ac:dyDescent="0.2">
      <c r="A85" s="22" t="s">
        <v>1935</v>
      </c>
      <c r="B85" s="80"/>
      <c r="C85" s="22"/>
      <c r="D85" s="22"/>
      <c r="E85" s="128">
        <f>'Übersicht und Anleitung'!D18*100</f>
        <v>6300</v>
      </c>
      <c r="F85" s="128"/>
      <c r="G85" s="128"/>
    </row>
    <row r="86" spans="1:21" ht="13.5" thickBot="1" x14ac:dyDescent="0.25">
      <c r="A86" s="21" t="s">
        <v>1536</v>
      </c>
      <c r="B86" s="80"/>
      <c r="C86" s="22"/>
      <c r="D86" s="22"/>
      <c r="E86" s="129">
        <f>E85-E84</f>
        <v>828.79999999999927</v>
      </c>
      <c r="F86" s="129"/>
      <c r="G86" s="129"/>
      <c r="I86" s="131"/>
      <c r="J86" s="131"/>
      <c r="K86" s="131"/>
      <c r="N86" s="131"/>
      <c r="O86" s="131"/>
      <c r="P86" s="131"/>
      <c r="S86" s="131"/>
      <c r="T86" s="131"/>
    </row>
    <row r="87" spans="1:21" ht="13.5" thickTop="1" x14ac:dyDescent="0.2"/>
    <row r="88" spans="1:21" x14ac:dyDescent="0.2">
      <c r="A88" s="100" t="s">
        <v>1537</v>
      </c>
      <c r="B88" s="101"/>
      <c r="C88" s="100"/>
      <c r="D88" s="100"/>
      <c r="E88" s="102"/>
      <c r="F88" s="103"/>
      <c r="G88" s="104"/>
      <c r="H88" s="26"/>
      <c r="I88" s="26"/>
      <c r="J88" s="105"/>
      <c r="K88" s="26"/>
      <c r="L88" s="104"/>
      <c r="M88" s="26"/>
      <c r="N88" s="26"/>
      <c r="O88" s="105"/>
      <c r="P88" s="26"/>
      <c r="Q88" s="104"/>
      <c r="R88" s="26"/>
      <c r="S88" s="26"/>
      <c r="T88" s="26"/>
      <c r="U88" s="26"/>
    </row>
    <row r="89" spans="1:21" x14ac:dyDescent="0.2">
      <c r="A89" s="26" t="s">
        <v>1538</v>
      </c>
      <c r="B89" s="104"/>
      <c r="C89" s="26"/>
      <c r="D89" s="26"/>
      <c r="E89" s="102"/>
      <c r="F89" s="103"/>
      <c r="G89" s="104"/>
      <c r="H89" s="26"/>
      <c r="I89" s="26"/>
      <c r="J89" s="105"/>
      <c r="K89" s="26"/>
      <c r="L89" s="104"/>
      <c r="M89" s="26"/>
      <c r="N89" s="26"/>
      <c r="O89" s="105"/>
      <c r="P89" s="26"/>
      <c r="Q89" s="104"/>
      <c r="R89" s="26"/>
      <c r="S89" s="26"/>
      <c r="T89" s="26"/>
      <c r="U89" s="26"/>
    </row>
    <row r="90" spans="1:21" x14ac:dyDescent="0.2">
      <c r="A90" s="26" t="s">
        <v>1539</v>
      </c>
      <c r="B90" s="104"/>
      <c r="C90" s="26"/>
      <c r="D90" s="26"/>
      <c r="E90" s="102"/>
      <c r="F90" s="103"/>
      <c r="G90" s="104"/>
      <c r="H90" s="26"/>
      <c r="I90" s="26"/>
      <c r="J90" s="105"/>
      <c r="K90" s="26"/>
      <c r="L90" s="104"/>
      <c r="M90" s="26"/>
      <c r="N90" s="26"/>
      <c r="O90" s="105"/>
      <c r="P90" s="26"/>
      <c r="Q90" s="104"/>
      <c r="R90" s="26"/>
      <c r="S90" s="26"/>
      <c r="T90" s="26"/>
      <c r="U90" s="26"/>
    </row>
    <row r="91" spans="1:21" x14ac:dyDescent="0.2">
      <c r="A91" s="26" t="s">
        <v>1540</v>
      </c>
      <c r="B91" s="104"/>
      <c r="C91" s="26"/>
      <c r="D91" s="26"/>
      <c r="E91" s="102"/>
      <c r="F91" s="103"/>
      <c r="G91" s="104"/>
      <c r="H91" s="26"/>
      <c r="I91" s="26"/>
      <c r="J91" s="105"/>
      <c r="K91" s="26"/>
      <c r="L91" s="104"/>
      <c r="M91" s="26"/>
      <c r="N91" s="26"/>
      <c r="O91" s="105"/>
      <c r="P91" s="26"/>
      <c r="Q91" s="104"/>
      <c r="R91" s="26"/>
      <c r="S91" s="26"/>
      <c r="T91" s="26"/>
      <c r="U91" s="26"/>
    </row>
  </sheetData>
  <sheetProtection selectLockedCells="1"/>
  <mergeCells count="14">
    <mergeCell ref="E83:G83"/>
    <mergeCell ref="N83:P83"/>
    <mergeCell ref="S1:T1"/>
    <mergeCell ref="B3:F3"/>
    <mergeCell ref="G3:K3"/>
    <mergeCell ref="L3:P3"/>
    <mergeCell ref="Q3:T3"/>
    <mergeCell ref="S86:T86"/>
    <mergeCell ref="E84:G84"/>
    <mergeCell ref="I84:L84"/>
    <mergeCell ref="E85:G85"/>
    <mergeCell ref="E86:G86"/>
    <mergeCell ref="I86:K86"/>
    <mergeCell ref="N86:P86"/>
  </mergeCells>
  <dataValidations count="1">
    <dataValidation type="list" allowBlank="1" showInputMessage="1" showErrorMessage="1" sqref="D5 I5 N5 N71 D16 I16 N16 D27 N27 I27 D38 I38 I49 N38 N49 D60 I60 N60 D71 I71 D49" xr:uid="{00000000-0002-0000-0500-000000000000}">
      <formula1>MzArt</formula1>
    </dataValidation>
  </dataValidations>
  <pageMargins left="0.25" right="0.25" top="0.75" bottom="0.75" header="0.3" footer="0.3"/>
  <pageSetup paperSize="9" scale="58" orientation="portrait" r:id="rId1"/>
  <headerFooter>
    <oddHeader>&amp;L&amp;G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59999389629810485"/>
    <pageSetUpPr fitToPage="1"/>
  </sheetPr>
  <dimension ref="A1:V91"/>
  <sheetViews>
    <sheetView zoomScale="130" zoomScaleNormal="130" workbookViewId="0"/>
  </sheetViews>
  <sheetFormatPr baseColWidth="10" defaultColWidth="11.42578125" defaultRowHeight="12.75" x14ac:dyDescent="0.2"/>
  <cols>
    <col min="1" max="1" width="9.7109375" style="1" bestFit="1" customWidth="1"/>
    <col min="2" max="2" width="2.85546875" style="24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24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.42578125" style="1" bestFit="1" customWidth="1"/>
    <col min="12" max="12" width="2.85546875" style="24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4.42578125" style="1" bestFit="1" customWidth="1"/>
    <col min="17" max="17" width="2.85546875" style="24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0" s="47" customFormat="1" ht="15.75" x14ac:dyDescent="0.25">
      <c r="A1" s="47" t="s">
        <v>1439</v>
      </c>
      <c r="B1" s="74"/>
      <c r="E1" s="48"/>
      <c r="F1" s="49"/>
      <c r="G1" s="74" t="s">
        <v>1440</v>
      </c>
      <c r="I1" s="69">
        <v>43290</v>
      </c>
      <c r="L1" s="74" t="s">
        <v>1441</v>
      </c>
      <c r="N1" s="50">
        <f>A73</f>
        <v>43296</v>
      </c>
      <c r="P1" s="47" t="s">
        <v>1442</v>
      </c>
      <c r="Q1" s="74"/>
      <c r="S1" s="130"/>
      <c r="T1" s="130"/>
    </row>
    <row r="3" spans="1:20" x14ac:dyDescent="0.2">
      <c r="B3" s="132" t="s">
        <v>1443</v>
      </c>
      <c r="C3" s="133"/>
      <c r="D3" s="133"/>
      <c r="E3" s="133"/>
      <c r="F3" s="134"/>
      <c r="G3" s="132" t="s">
        <v>1444</v>
      </c>
      <c r="H3" s="133"/>
      <c r="I3" s="133"/>
      <c r="J3" s="133"/>
      <c r="K3" s="134"/>
      <c r="L3" s="132" t="s">
        <v>1445</v>
      </c>
      <c r="M3" s="133"/>
      <c r="N3" s="133"/>
      <c r="O3" s="133"/>
      <c r="P3" s="134"/>
      <c r="Q3" s="132" t="s">
        <v>1446</v>
      </c>
      <c r="R3" s="133"/>
      <c r="S3" s="133"/>
      <c r="T3" s="134"/>
    </row>
    <row r="4" spans="1:20" ht="34.5" x14ac:dyDescent="0.2">
      <c r="B4" s="75" t="s">
        <v>1447</v>
      </c>
      <c r="C4" s="51" t="s">
        <v>1448</v>
      </c>
      <c r="D4" s="52"/>
      <c r="E4" s="53" t="s">
        <v>1449</v>
      </c>
      <c r="F4" s="54" t="s">
        <v>1450</v>
      </c>
      <c r="G4" s="75" t="s">
        <v>1447</v>
      </c>
      <c r="H4" s="51" t="s">
        <v>1448</v>
      </c>
      <c r="I4" s="52"/>
      <c r="J4" s="53" t="s">
        <v>1449</v>
      </c>
      <c r="K4" s="54" t="s">
        <v>1450</v>
      </c>
      <c r="L4" s="75" t="s">
        <v>1447</v>
      </c>
      <c r="M4" s="51" t="s">
        <v>1448</v>
      </c>
      <c r="N4" s="52"/>
      <c r="O4" s="53" t="s">
        <v>1449</v>
      </c>
      <c r="P4" s="54" t="s">
        <v>1450</v>
      </c>
      <c r="Q4" s="75" t="s">
        <v>1447</v>
      </c>
      <c r="R4" s="51" t="s">
        <v>1448</v>
      </c>
      <c r="S4" s="52"/>
      <c r="T4" s="54" t="s">
        <v>1450</v>
      </c>
    </row>
    <row r="5" spans="1:20" x14ac:dyDescent="0.2">
      <c r="B5" s="76"/>
      <c r="C5" s="55"/>
      <c r="D5" s="55" t="s">
        <v>1438</v>
      </c>
      <c r="E5" s="70">
        <v>0.1</v>
      </c>
      <c r="F5" s="56"/>
      <c r="G5" s="76"/>
      <c r="H5" s="55"/>
      <c r="I5" s="55" t="s">
        <v>1435</v>
      </c>
      <c r="J5" s="70">
        <v>1</v>
      </c>
      <c r="K5" s="56"/>
      <c r="L5" s="76"/>
      <c r="M5" s="55"/>
      <c r="N5" s="55" t="s">
        <v>1435</v>
      </c>
      <c r="O5" s="70">
        <v>1</v>
      </c>
      <c r="P5" s="56"/>
      <c r="Q5" s="76"/>
      <c r="R5" s="55"/>
      <c r="S5" s="55" t="s">
        <v>1444</v>
      </c>
      <c r="T5" s="56"/>
    </row>
    <row r="6" spans="1:20" x14ac:dyDescent="0.2">
      <c r="A6" s="1" t="s">
        <v>1451</v>
      </c>
      <c r="B6" s="77"/>
      <c r="C6" s="52"/>
      <c r="D6" s="52" t="s">
        <v>1864</v>
      </c>
      <c r="E6" s="58">
        <v>0.2</v>
      </c>
      <c r="F6" s="90">
        <v>101</v>
      </c>
      <c r="G6" s="77"/>
      <c r="H6" s="52"/>
      <c r="I6" s="52" t="s">
        <v>1541</v>
      </c>
      <c r="J6" s="58">
        <v>0.05</v>
      </c>
      <c r="K6" s="90">
        <v>206</v>
      </c>
      <c r="L6" s="77"/>
      <c r="M6" s="52"/>
      <c r="N6" s="52" t="s">
        <v>1542</v>
      </c>
      <c r="O6" s="58">
        <v>0.2</v>
      </c>
      <c r="P6" s="86">
        <v>209</v>
      </c>
      <c r="Q6" s="77"/>
      <c r="R6" s="52"/>
      <c r="S6" s="52" t="s">
        <v>1543</v>
      </c>
      <c r="T6" s="86">
        <v>824</v>
      </c>
    </row>
    <row r="7" spans="1:20" x14ac:dyDescent="0.2">
      <c r="A7" s="34">
        <f>I1</f>
        <v>43290</v>
      </c>
      <c r="B7" s="77"/>
      <c r="C7" s="52"/>
      <c r="D7" s="52" t="s">
        <v>1865</v>
      </c>
      <c r="E7" s="58">
        <v>0.2</v>
      </c>
      <c r="F7" s="90">
        <v>102</v>
      </c>
      <c r="G7" s="77"/>
      <c r="H7" s="52"/>
      <c r="I7" s="52" t="s">
        <v>999</v>
      </c>
      <c r="J7" s="58">
        <v>1</v>
      </c>
      <c r="K7" s="86">
        <v>824</v>
      </c>
      <c r="L7" s="81" t="s">
        <v>1008</v>
      </c>
      <c r="M7" s="52"/>
      <c r="N7" s="52" t="s">
        <v>1840</v>
      </c>
      <c r="O7" s="58">
        <v>2.37</v>
      </c>
      <c r="P7" s="86">
        <v>412</v>
      </c>
      <c r="Q7" s="77"/>
      <c r="R7" s="52"/>
      <c r="S7" s="52"/>
      <c r="T7" s="86"/>
    </row>
    <row r="8" spans="1:20" x14ac:dyDescent="0.2">
      <c r="B8" s="77"/>
      <c r="C8" s="52"/>
      <c r="D8" s="52" t="s">
        <v>1469</v>
      </c>
      <c r="E8" s="58">
        <v>0.39</v>
      </c>
      <c r="F8" s="86"/>
      <c r="G8" s="77"/>
      <c r="H8" s="52"/>
      <c r="I8" s="52" t="s">
        <v>1544</v>
      </c>
      <c r="J8" s="58">
        <v>0.25</v>
      </c>
      <c r="K8" s="86"/>
      <c r="L8" s="77"/>
      <c r="M8" s="52"/>
      <c r="N8" s="52" t="s">
        <v>1545</v>
      </c>
      <c r="O8" s="58"/>
      <c r="P8" s="86"/>
      <c r="Q8" s="77"/>
      <c r="R8" s="52"/>
      <c r="S8" s="52"/>
      <c r="T8" s="86"/>
    </row>
    <row r="9" spans="1:20" x14ac:dyDescent="0.2">
      <c r="B9" s="77"/>
      <c r="C9" s="52"/>
      <c r="D9" s="52" t="s">
        <v>1470</v>
      </c>
      <c r="E9" s="58">
        <v>0.44</v>
      </c>
      <c r="F9" s="86"/>
      <c r="G9" s="77"/>
      <c r="H9" s="52"/>
      <c r="I9" s="52" t="s">
        <v>1546</v>
      </c>
      <c r="J9" s="58">
        <v>0.46</v>
      </c>
      <c r="K9" s="86"/>
      <c r="L9" s="77"/>
      <c r="M9" s="52"/>
      <c r="N9" s="52" t="s">
        <v>1547</v>
      </c>
      <c r="O9" s="58">
        <v>1</v>
      </c>
      <c r="P9" s="86">
        <v>500</v>
      </c>
      <c r="Q9" s="77"/>
      <c r="R9" s="52"/>
      <c r="S9" s="52"/>
      <c r="T9" s="86"/>
    </row>
    <row r="10" spans="1:20" x14ac:dyDescent="0.2">
      <c r="A10" s="19">
        <f>SUM(O6:O15)*O5+SUM(J6:J15)*J5+SUM(E6:E15)*E5</f>
        <v>8.5030000000000001</v>
      </c>
      <c r="B10" s="77"/>
      <c r="C10" s="52"/>
      <c r="D10" s="52" t="s">
        <v>1867</v>
      </c>
      <c r="E10" s="58">
        <v>0.17</v>
      </c>
      <c r="F10" s="86"/>
      <c r="G10" s="77"/>
      <c r="H10" s="52"/>
      <c r="I10" s="52" t="s">
        <v>1548</v>
      </c>
      <c r="J10" s="58">
        <v>0.05</v>
      </c>
      <c r="K10" s="86"/>
      <c r="L10" s="77"/>
      <c r="M10" s="52"/>
      <c r="N10" s="52" t="s">
        <v>700</v>
      </c>
      <c r="O10" s="58">
        <v>0.5</v>
      </c>
      <c r="P10" s="86">
        <v>607</v>
      </c>
      <c r="Q10" s="76"/>
      <c r="R10" s="55"/>
      <c r="S10" s="55" t="s">
        <v>1445</v>
      </c>
      <c r="T10" s="89"/>
    </row>
    <row r="11" spans="1:20" x14ac:dyDescent="0.2">
      <c r="B11" s="77"/>
      <c r="C11" s="52"/>
      <c r="D11" s="52" t="s">
        <v>72</v>
      </c>
      <c r="E11" s="58">
        <v>0.14000000000000001</v>
      </c>
      <c r="F11" s="86"/>
      <c r="G11" s="77"/>
      <c r="H11" s="52"/>
      <c r="I11" s="52"/>
      <c r="J11" s="58"/>
      <c r="K11" s="86"/>
      <c r="L11" s="77"/>
      <c r="M11" s="52"/>
      <c r="N11" s="52"/>
      <c r="O11" s="58"/>
      <c r="P11" s="86"/>
      <c r="Q11" s="77"/>
      <c r="R11" s="52"/>
      <c r="S11" s="52" t="s">
        <v>1549</v>
      </c>
      <c r="T11" s="86">
        <v>600</v>
      </c>
    </row>
    <row r="12" spans="1:20" x14ac:dyDescent="0.2">
      <c r="B12" s="77"/>
      <c r="C12" s="52"/>
      <c r="D12" s="52" t="s">
        <v>1550</v>
      </c>
      <c r="E12" s="58">
        <v>0.25</v>
      </c>
      <c r="F12" s="86"/>
      <c r="G12" s="77"/>
      <c r="H12" s="52"/>
      <c r="I12" s="52"/>
      <c r="J12" s="58"/>
      <c r="K12" s="86"/>
      <c r="L12" s="77"/>
      <c r="M12" s="52"/>
      <c r="N12" s="52"/>
      <c r="O12" s="58"/>
      <c r="P12" s="86"/>
      <c r="Q12" s="77"/>
      <c r="R12" s="52"/>
      <c r="S12" s="52"/>
      <c r="T12" s="86"/>
    </row>
    <row r="13" spans="1:20" x14ac:dyDescent="0.2">
      <c r="B13" s="77"/>
      <c r="C13" s="52"/>
      <c r="D13" s="52" t="s">
        <v>1551</v>
      </c>
      <c r="E13" s="58">
        <v>0.54</v>
      </c>
      <c r="F13" s="86"/>
      <c r="G13" s="77"/>
      <c r="H13" s="52"/>
      <c r="I13" s="98" t="s">
        <v>1870</v>
      </c>
      <c r="J13" s="58">
        <v>0.17</v>
      </c>
      <c r="K13" s="86"/>
      <c r="L13" s="77"/>
      <c r="M13" s="52"/>
      <c r="N13" s="98" t="s">
        <v>1870</v>
      </c>
      <c r="O13" s="58">
        <v>0.17</v>
      </c>
      <c r="P13" s="86"/>
      <c r="Q13" s="77"/>
      <c r="R13" s="52"/>
      <c r="S13" s="52"/>
      <c r="T13" s="86"/>
    </row>
    <row r="14" spans="1:20" x14ac:dyDescent="0.2">
      <c r="A14" s="20" t="s">
        <v>991</v>
      </c>
      <c r="B14" s="78"/>
      <c r="C14" s="59"/>
      <c r="D14" s="59"/>
      <c r="E14" s="60"/>
      <c r="F14" s="87"/>
      <c r="G14" s="78"/>
      <c r="H14" s="59"/>
      <c r="I14" s="59" t="s">
        <v>1879</v>
      </c>
      <c r="J14" s="61">
        <v>0.6</v>
      </c>
      <c r="K14" s="87"/>
      <c r="L14" s="78"/>
      <c r="M14" s="59"/>
      <c r="N14" s="59" t="s">
        <v>1463</v>
      </c>
      <c r="O14" s="60">
        <v>0.15</v>
      </c>
      <c r="P14" s="87"/>
      <c r="Q14" s="78"/>
      <c r="R14" s="59"/>
      <c r="S14" s="59"/>
      <c r="T14" s="87"/>
    </row>
    <row r="15" spans="1:20" x14ac:dyDescent="0.2">
      <c r="A15" s="20"/>
      <c r="B15" s="79"/>
      <c r="C15" s="62"/>
      <c r="D15" s="62"/>
      <c r="E15" s="63"/>
      <c r="F15" s="88"/>
      <c r="G15" s="79"/>
      <c r="H15" s="62"/>
      <c r="I15" s="62" t="s">
        <v>1464</v>
      </c>
      <c r="J15" s="64">
        <v>0.5</v>
      </c>
      <c r="K15" s="88"/>
      <c r="L15" s="79"/>
      <c r="M15" s="62"/>
      <c r="N15" s="62" t="s">
        <v>1476</v>
      </c>
      <c r="O15" s="94">
        <v>0.8</v>
      </c>
      <c r="P15" s="88"/>
      <c r="Q15" s="79"/>
      <c r="R15" s="62"/>
      <c r="S15" s="62"/>
      <c r="T15" s="88"/>
    </row>
    <row r="16" spans="1:20" x14ac:dyDescent="0.2">
      <c r="B16" s="76"/>
      <c r="C16" s="55"/>
      <c r="D16" s="55" t="s">
        <v>1435</v>
      </c>
      <c r="E16" s="70">
        <v>1</v>
      </c>
      <c r="F16" s="89"/>
      <c r="G16" s="76"/>
      <c r="H16" s="55"/>
      <c r="I16" s="55" t="s">
        <v>1435</v>
      </c>
      <c r="J16" s="70">
        <v>1</v>
      </c>
      <c r="K16" s="89"/>
      <c r="L16" s="76"/>
      <c r="M16" s="55"/>
      <c r="N16" s="55" t="s">
        <v>1435</v>
      </c>
      <c r="O16" s="70">
        <v>1</v>
      </c>
      <c r="P16" s="89"/>
      <c r="Q16" s="76"/>
      <c r="R16" s="55"/>
      <c r="S16" s="55" t="s">
        <v>1444</v>
      </c>
      <c r="T16" s="89"/>
    </row>
    <row r="17" spans="1:21" x14ac:dyDescent="0.2">
      <c r="A17" s="1" t="s">
        <v>1465</v>
      </c>
      <c r="B17" s="77"/>
      <c r="C17" s="52"/>
      <c r="D17" s="52" t="s">
        <v>1864</v>
      </c>
      <c r="E17" s="58">
        <v>0.2</v>
      </c>
      <c r="F17" s="90">
        <v>101</v>
      </c>
      <c r="G17" s="81"/>
      <c r="H17" s="65"/>
      <c r="I17" s="65" t="s">
        <v>1552</v>
      </c>
      <c r="J17" s="58">
        <v>0.2</v>
      </c>
      <c r="K17" s="90">
        <v>209</v>
      </c>
      <c r="L17" s="81"/>
      <c r="M17" s="65"/>
      <c r="N17" s="65" t="s">
        <v>1553</v>
      </c>
      <c r="O17" s="58">
        <v>0.05</v>
      </c>
      <c r="P17" s="90">
        <v>206</v>
      </c>
      <c r="Q17" s="77"/>
      <c r="R17" s="52"/>
      <c r="S17" s="98" t="s">
        <v>1554</v>
      </c>
      <c r="T17" s="86">
        <v>404</v>
      </c>
    </row>
    <row r="18" spans="1:21" x14ac:dyDescent="0.2">
      <c r="A18" s="34">
        <f>A7+1</f>
        <v>43291</v>
      </c>
      <c r="B18" s="77"/>
      <c r="C18" s="52"/>
      <c r="D18" s="52" t="s">
        <v>1865</v>
      </c>
      <c r="E18" s="58">
        <v>0.2</v>
      </c>
      <c r="F18" s="90">
        <v>102</v>
      </c>
      <c r="G18" s="81" t="s">
        <v>1008</v>
      </c>
      <c r="H18" s="65"/>
      <c r="I18" s="98" t="s">
        <v>1555</v>
      </c>
      <c r="J18" s="58">
        <v>2.0499999999999998</v>
      </c>
      <c r="K18" s="90">
        <v>404</v>
      </c>
      <c r="L18" s="81"/>
      <c r="M18" s="65"/>
      <c r="N18" s="98" t="s">
        <v>1428</v>
      </c>
      <c r="O18" s="58">
        <v>2.33</v>
      </c>
      <c r="P18" s="86">
        <v>821</v>
      </c>
      <c r="Q18" s="77"/>
      <c r="R18" s="52"/>
      <c r="S18" s="52" t="s">
        <v>1556</v>
      </c>
      <c r="T18" s="86"/>
    </row>
    <row r="19" spans="1:21" x14ac:dyDescent="0.2">
      <c r="B19" s="77"/>
      <c r="C19" s="52"/>
      <c r="D19" s="52" t="s">
        <v>1469</v>
      </c>
      <c r="E19" s="58">
        <v>0.39</v>
      </c>
      <c r="F19" s="90"/>
      <c r="G19" s="81"/>
      <c r="H19" s="65"/>
      <c r="I19" s="65" t="s">
        <v>1556</v>
      </c>
      <c r="J19" s="58"/>
      <c r="K19" s="90"/>
      <c r="L19" s="81"/>
      <c r="M19" s="65"/>
      <c r="N19" s="52" t="s">
        <v>1546</v>
      </c>
      <c r="O19" s="58">
        <v>0.46</v>
      </c>
      <c r="P19" s="86"/>
      <c r="Q19" s="77"/>
      <c r="R19" s="52"/>
      <c r="S19" s="52"/>
      <c r="T19" s="86"/>
    </row>
    <row r="20" spans="1:21" x14ac:dyDescent="0.2">
      <c r="B20" s="77"/>
      <c r="C20" s="52"/>
      <c r="D20" s="52" t="s">
        <v>1470</v>
      </c>
      <c r="E20" s="58">
        <v>0.44</v>
      </c>
      <c r="F20" s="90"/>
      <c r="G20" s="81"/>
      <c r="H20" s="65"/>
      <c r="I20" s="65" t="s">
        <v>601</v>
      </c>
      <c r="J20" s="58">
        <v>0.48</v>
      </c>
      <c r="K20" s="90">
        <v>504</v>
      </c>
      <c r="L20" s="81"/>
      <c r="M20" s="65"/>
      <c r="N20" s="52" t="s">
        <v>1548</v>
      </c>
      <c r="O20" s="58">
        <v>0.05</v>
      </c>
      <c r="P20" s="86"/>
      <c r="Q20" s="77"/>
      <c r="R20" s="52"/>
      <c r="S20" s="52"/>
      <c r="T20" s="86"/>
    </row>
    <row r="21" spans="1:21" x14ac:dyDescent="0.2">
      <c r="A21" s="19">
        <f>SUM(O17:O26)*O16+SUM(J17:J26)*J16+SUM(E17:E26)*E16</f>
        <v>11.82</v>
      </c>
      <c r="B21" s="77"/>
      <c r="C21" s="52"/>
      <c r="D21" s="52" t="s">
        <v>1867</v>
      </c>
      <c r="E21" s="58">
        <v>0.17</v>
      </c>
      <c r="F21" s="90"/>
      <c r="G21" s="81"/>
      <c r="H21" s="65"/>
      <c r="I21" s="65" t="s">
        <v>1557</v>
      </c>
      <c r="J21" s="58">
        <v>1.08</v>
      </c>
      <c r="K21" s="90">
        <v>604</v>
      </c>
      <c r="L21" s="81"/>
      <c r="M21" s="65"/>
      <c r="N21" s="65" t="s">
        <v>59</v>
      </c>
      <c r="O21" s="58"/>
      <c r="P21" s="86"/>
      <c r="Q21" s="76"/>
      <c r="R21" s="55"/>
      <c r="S21" s="55" t="s">
        <v>1445</v>
      </c>
      <c r="T21" s="89"/>
    </row>
    <row r="22" spans="1:21" x14ac:dyDescent="0.2">
      <c r="B22" s="77"/>
      <c r="C22" s="52"/>
      <c r="D22" s="52" t="s">
        <v>72</v>
      </c>
      <c r="E22" s="58">
        <v>0.14000000000000001</v>
      </c>
      <c r="F22" s="90"/>
      <c r="G22" s="81"/>
      <c r="H22" s="65"/>
      <c r="I22" s="65"/>
      <c r="J22" s="58"/>
      <c r="K22" s="90"/>
      <c r="L22" s="81"/>
      <c r="M22" s="65"/>
      <c r="N22" s="65" t="s">
        <v>867</v>
      </c>
      <c r="O22" s="58">
        <v>0.53</v>
      </c>
      <c r="P22" s="86">
        <v>1007</v>
      </c>
      <c r="Q22" s="77"/>
      <c r="R22" s="52"/>
      <c r="S22" s="98" t="s">
        <v>1558</v>
      </c>
      <c r="T22" s="86">
        <v>821</v>
      </c>
    </row>
    <row r="23" spans="1:21" x14ac:dyDescent="0.2">
      <c r="B23" s="77"/>
      <c r="C23" s="52"/>
      <c r="D23" s="52" t="s">
        <v>1550</v>
      </c>
      <c r="E23" s="58">
        <v>0.25</v>
      </c>
      <c r="F23" s="90"/>
      <c r="G23" s="81"/>
      <c r="H23" s="65"/>
      <c r="I23" s="65"/>
      <c r="J23" s="58"/>
      <c r="K23" s="90"/>
      <c r="L23" s="81"/>
      <c r="M23" s="65"/>
      <c r="N23" s="65"/>
      <c r="O23" s="58"/>
      <c r="P23" s="86"/>
      <c r="Q23" s="77"/>
      <c r="R23" s="52"/>
      <c r="S23" s="52" t="s">
        <v>1559</v>
      </c>
      <c r="T23" s="86"/>
    </row>
    <row r="24" spans="1:21" x14ac:dyDescent="0.2">
      <c r="B24" s="77"/>
      <c r="C24" s="52"/>
      <c r="D24" s="52" t="s">
        <v>1560</v>
      </c>
      <c r="E24" s="58">
        <v>0.5</v>
      </c>
      <c r="F24" s="90"/>
      <c r="G24" s="81"/>
      <c r="H24" s="65"/>
      <c r="I24" s="65" t="s">
        <v>1868</v>
      </c>
      <c r="J24" s="58">
        <v>0.1</v>
      </c>
      <c r="K24" s="90">
        <v>100</v>
      </c>
      <c r="L24" s="81"/>
      <c r="M24" s="65"/>
      <c r="N24" s="65" t="s">
        <v>1868</v>
      </c>
      <c r="O24" s="58">
        <v>0.1</v>
      </c>
      <c r="P24" s="90">
        <v>100</v>
      </c>
      <c r="Q24" s="77"/>
      <c r="R24" s="52"/>
      <c r="S24" s="52"/>
      <c r="T24" s="86"/>
    </row>
    <row r="25" spans="1:21" x14ac:dyDescent="0.2">
      <c r="A25" s="20" t="s">
        <v>991</v>
      </c>
      <c r="B25" s="78"/>
      <c r="C25" s="59"/>
      <c r="D25" s="59"/>
      <c r="E25" s="61"/>
      <c r="F25" s="91"/>
      <c r="G25" s="82"/>
      <c r="H25" s="66"/>
      <c r="I25" s="66" t="s">
        <v>1561</v>
      </c>
      <c r="J25" s="61">
        <v>0.55000000000000004</v>
      </c>
      <c r="K25" s="91"/>
      <c r="L25" s="82"/>
      <c r="M25" s="66"/>
      <c r="N25" s="66" t="s">
        <v>1475</v>
      </c>
      <c r="O25" s="61">
        <v>0.55000000000000004</v>
      </c>
      <c r="P25" s="87"/>
      <c r="Q25" s="78"/>
      <c r="R25" s="59"/>
      <c r="S25" s="59"/>
      <c r="T25" s="87"/>
      <c r="U25" s="1" t="s">
        <v>59</v>
      </c>
    </row>
    <row r="26" spans="1:21" x14ac:dyDescent="0.2">
      <c r="A26" s="20"/>
      <c r="B26" s="79"/>
      <c r="C26" s="62"/>
      <c r="D26" s="62"/>
      <c r="E26" s="64"/>
      <c r="F26" s="92"/>
      <c r="G26" s="83"/>
      <c r="H26" s="67"/>
      <c r="I26" s="67" t="s">
        <v>1562</v>
      </c>
      <c r="J26" s="64">
        <v>0.6</v>
      </c>
      <c r="K26" s="92"/>
      <c r="L26" s="83"/>
      <c r="M26" s="67"/>
      <c r="N26" s="67" t="s">
        <v>1563</v>
      </c>
      <c r="O26" s="64">
        <v>0.4</v>
      </c>
      <c r="P26" s="88"/>
      <c r="Q26" s="79"/>
      <c r="R26" s="62"/>
      <c r="S26" s="62"/>
      <c r="T26" s="88"/>
    </row>
    <row r="27" spans="1:21" x14ac:dyDescent="0.2">
      <c r="B27" s="76"/>
      <c r="C27" s="55"/>
      <c r="D27" s="55" t="s">
        <v>1435</v>
      </c>
      <c r="E27" s="70">
        <v>1</v>
      </c>
      <c r="F27" s="89"/>
      <c r="G27" s="76"/>
      <c r="H27" s="55"/>
      <c r="I27" s="55" t="s">
        <v>1435</v>
      </c>
      <c r="J27" s="70">
        <v>1</v>
      </c>
      <c r="K27" s="89"/>
      <c r="L27" s="84"/>
      <c r="M27" s="68"/>
      <c r="N27" s="68" t="s">
        <v>1437</v>
      </c>
      <c r="O27" s="71">
        <v>0.3</v>
      </c>
      <c r="P27" s="93"/>
      <c r="Q27" s="76"/>
      <c r="R27" s="55"/>
      <c r="S27" s="55" t="s">
        <v>1444</v>
      </c>
      <c r="T27" s="89"/>
    </row>
    <row r="28" spans="1:21" x14ac:dyDescent="0.2">
      <c r="A28" s="1" t="s">
        <v>1477</v>
      </c>
      <c r="B28" s="77"/>
      <c r="C28" s="52"/>
      <c r="D28" s="52" t="s">
        <v>1864</v>
      </c>
      <c r="E28" s="58">
        <v>0.2</v>
      </c>
      <c r="F28" s="90">
        <v>101</v>
      </c>
      <c r="G28" s="81"/>
      <c r="H28" s="65"/>
      <c r="I28" s="98" t="s">
        <v>1564</v>
      </c>
      <c r="J28" s="58">
        <v>0.26</v>
      </c>
      <c r="K28" s="90">
        <v>211</v>
      </c>
      <c r="L28" s="81"/>
      <c r="M28" s="65"/>
      <c r="N28" s="65" t="s">
        <v>1482</v>
      </c>
      <c r="O28" s="58">
        <v>0.27</v>
      </c>
      <c r="P28" s="86">
        <v>512</v>
      </c>
      <c r="Q28" s="77"/>
      <c r="R28" s="52"/>
      <c r="S28" s="98" t="s">
        <v>569</v>
      </c>
      <c r="T28" s="86">
        <v>503</v>
      </c>
    </row>
    <row r="29" spans="1:21" x14ac:dyDescent="0.2">
      <c r="A29" s="34">
        <f>A18+1</f>
        <v>43292</v>
      </c>
      <c r="B29" s="77"/>
      <c r="C29" s="52"/>
      <c r="D29" s="52" t="s">
        <v>1865</v>
      </c>
      <c r="E29" s="58">
        <v>0.2</v>
      </c>
      <c r="F29" s="90">
        <v>102</v>
      </c>
      <c r="G29" s="81" t="s">
        <v>1008</v>
      </c>
      <c r="H29" s="65"/>
      <c r="I29" s="98" t="s">
        <v>1354</v>
      </c>
      <c r="J29" s="58">
        <v>2.85</v>
      </c>
      <c r="K29" s="90">
        <v>406</v>
      </c>
      <c r="L29" s="81"/>
      <c r="M29" s="65"/>
      <c r="N29" s="65" t="s">
        <v>1326</v>
      </c>
      <c r="O29" s="58">
        <v>0.28999999999999998</v>
      </c>
      <c r="P29" s="86">
        <v>308</v>
      </c>
      <c r="Q29" s="77"/>
      <c r="R29" s="52"/>
      <c r="S29" s="52" t="s">
        <v>1565</v>
      </c>
      <c r="T29" s="86"/>
    </row>
    <row r="30" spans="1:21" x14ac:dyDescent="0.2">
      <c r="B30" s="77"/>
      <c r="C30" s="52"/>
      <c r="D30" s="52" t="s">
        <v>1469</v>
      </c>
      <c r="E30" s="58">
        <v>0.39</v>
      </c>
      <c r="F30" s="90"/>
      <c r="G30" s="81"/>
      <c r="H30" s="65"/>
      <c r="I30" s="65" t="s">
        <v>1348</v>
      </c>
      <c r="J30" s="58">
        <v>0.05</v>
      </c>
      <c r="K30" s="90"/>
      <c r="L30" s="81"/>
      <c r="M30" s="65"/>
      <c r="N30" s="65"/>
      <c r="O30" s="58"/>
      <c r="P30" s="86"/>
      <c r="Q30" s="77"/>
      <c r="R30" s="52"/>
      <c r="S30" s="52"/>
      <c r="T30" s="86"/>
    </row>
    <row r="31" spans="1:21" x14ac:dyDescent="0.2">
      <c r="B31" s="77"/>
      <c r="C31" s="52"/>
      <c r="D31" s="52" t="s">
        <v>1470</v>
      </c>
      <c r="E31" s="58">
        <v>0.44</v>
      </c>
      <c r="F31" s="90"/>
      <c r="G31" s="81"/>
      <c r="H31" s="65"/>
      <c r="I31" s="98" t="s">
        <v>569</v>
      </c>
      <c r="J31" s="58">
        <v>0.68</v>
      </c>
      <c r="K31" s="90">
        <v>509</v>
      </c>
      <c r="L31" s="81"/>
      <c r="M31" s="65"/>
      <c r="N31" s="65" t="s">
        <v>1566</v>
      </c>
      <c r="O31" s="58">
        <v>0.15</v>
      </c>
      <c r="P31" s="86"/>
      <c r="Q31" s="77"/>
      <c r="R31" s="52"/>
      <c r="S31" s="52"/>
      <c r="T31" s="86"/>
    </row>
    <row r="32" spans="1:21" x14ac:dyDescent="0.2">
      <c r="A32" s="19">
        <f>SUM(O28:O37)*O27+SUM(J28:J37)*J27+SUM(E28:E37)*E27</f>
        <v>8.6530000000000005</v>
      </c>
      <c r="B32" s="77"/>
      <c r="C32" s="52"/>
      <c r="D32" s="52" t="s">
        <v>1867</v>
      </c>
      <c r="E32" s="58">
        <v>0.17</v>
      </c>
      <c r="F32" s="90"/>
      <c r="G32" s="81"/>
      <c r="H32" s="65"/>
      <c r="I32" s="98" t="s">
        <v>1391</v>
      </c>
      <c r="J32" s="58">
        <v>0.79</v>
      </c>
      <c r="K32" s="90">
        <v>604</v>
      </c>
      <c r="L32" s="81"/>
      <c r="M32" s="65"/>
      <c r="N32" s="65" t="s">
        <v>1871</v>
      </c>
      <c r="O32" s="58">
        <v>0.2</v>
      </c>
      <c r="P32" s="86">
        <v>704</v>
      </c>
      <c r="Q32" s="76"/>
      <c r="R32" s="55"/>
      <c r="S32" s="55" t="s">
        <v>1445</v>
      </c>
      <c r="T32" s="89"/>
    </row>
    <row r="33" spans="1:22" x14ac:dyDescent="0.2">
      <c r="B33" s="77"/>
      <c r="C33" s="52"/>
      <c r="D33" s="52" t="s">
        <v>72</v>
      </c>
      <c r="E33" s="58">
        <v>0.14000000000000001</v>
      </c>
      <c r="F33" s="90"/>
      <c r="G33" s="81"/>
      <c r="H33" s="65"/>
      <c r="I33" s="65"/>
      <c r="J33" s="58"/>
      <c r="K33" s="90"/>
      <c r="L33" s="81"/>
      <c r="M33" s="65"/>
      <c r="N33" s="65" t="s">
        <v>1567</v>
      </c>
      <c r="O33" s="58">
        <v>0.15</v>
      </c>
      <c r="P33" s="86">
        <v>705</v>
      </c>
      <c r="Q33" s="77"/>
      <c r="R33" s="52"/>
      <c r="S33" s="65" t="s">
        <v>1482</v>
      </c>
      <c r="T33" s="86">
        <v>512</v>
      </c>
    </row>
    <row r="34" spans="1:22" x14ac:dyDescent="0.2">
      <c r="B34" s="77"/>
      <c r="C34" s="52"/>
      <c r="D34" s="52" t="s">
        <v>1550</v>
      </c>
      <c r="E34" s="58">
        <v>0.25</v>
      </c>
      <c r="F34" s="90"/>
      <c r="G34" s="81"/>
      <c r="H34" s="65"/>
      <c r="I34" s="65"/>
      <c r="J34" s="58"/>
      <c r="K34" s="90"/>
      <c r="L34" s="81"/>
      <c r="M34" s="65"/>
      <c r="N34" s="98" t="s">
        <v>1871</v>
      </c>
      <c r="O34" s="58">
        <v>0.05</v>
      </c>
      <c r="P34" s="86"/>
      <c r="Q34" s="77"/>
      <c r="R34" s="52"/>
      <c r="S34" s="98" t="s">
        <v>1568</v>
      </c>
      <c r="T34" s="86">
        <v>306</v>
      </c>
    </row>
    <row r="35" spans="1:22" x14ac:dyDescent="0.2">
      <c r="B35" s="77"/>
      <c r="C35" s="52"/>
      <c r="D35" s="98" t="s">
        <v>922</v>
      </c>
      <c r="E35" s="58">
        <v>0.5</v>
      </c>
      <c r="F35" s="90">
        <v>804</v>
      </c>
      <c r="G35" s="81"/>
      <c r="H35" s="65"/>
      <c r="I35" s="65" t="s">
        <v>1869</v>
      </c>
      <c r="J35" s="58">
        <v>0.1</v>
      </c>
      <c r="K35" s="90">
        <v>100</v>
      </c>
      <c r="L35" s="81"/>
      <c r="M35" s="65"/>
      <c r="N35" s="65" t="s">
        <v>1869</v>
      </c>
      <c r="O35" s="58">
        <v>0.1</v>
      </c>
      <c r="P35" s="90">
        <v>100</v>
      </c>
      <c r="Q35" s="77"/>
      <c r="R35" s="52"/>
      <c r="S35" s="52"/>
      <c r="T35" s="86"/>
    </row>
    <row r="36" spans="1:22" x14ac:dyDescent="0.2">
      <c r="A36" s="20" t="s">
        <v>991</v>
      </c>
      <c r="B36" s="78"/>
      <c r="C36" s="59"/>
      <c r="D36" s="59"/>
      <c r="E36" s="61"/>
      <c r="F36" s="91"/>
      <c r="G36" s="82"/>
      <c r="H36" s="66"/>
      <c r="I36" s="66" t="s">
        <v>1878</v>
      </c>
      <c r="J36" s="61">
        <v>0.2</v>
      </c>
      <c r="K36" s="91"/>
      <c r="L36" s="82"/>
      <c r="M36" s="66"/>
      <c r="N36" s="66" t="s">
        <v>1484</v>
      </c>
      <c r="O36" s="61">
        <v>0.4</v>
      </c>
      <c r="P36" s="87"/>
      <c r="Q36" s="78"/>
      <c r="R36" s="59"/>
      <c r="S36" s="59"/>
      <c r="T36" s="87"/>
      <c r="U36" s="1" t="s">
        <v>59</v>
      </c>
    </row>
    <row r="37" spans="1:22" x14ac:dyDescent="0.2">
      <c r="A37" s="20"/>
      <c r="B37" s="79"/>
      <c r="C37" s="62"/>
      <c r="D37" s="62"/>
      <c r="E37" s="64"/>
      <c r="F37" s="92"/>
      <c r="G37" s="83"/>
      <c r="H37" s="67"/>
      <c r="I37" s="67" t="s">
        <v>1476</v>
      </c>
      <c r="J37" s="64">
        <v>0.8</v>
      </c>
      <c r="K37" s="92"/>
      <c r="L37" s="83"/>
      <c r="M37" s="67"/>
      <c r="N37" s="67" t="s">
        <v>1464</v>
      </c>
      <c r="O37" s="64">
        <v>0.5</v>
      </c>
      <c r="P37" s="88"/>
      <c r="Q37" s="79"/>
      <c r="R37" s="62"/>
      <c r="S37" s="62"/>
      <c r="T37" s="88"/>
    </row>
    <row r="38" spans="1:22" x14ac:dyDescent="0.2">
      <c r="B38" s="76"/>
      <c r="C38" s="55"/>
      <c r="D38" s="55" t="s">
        <v>1435</v>
      </c>
      <c r="E38" s="70">
        <v>1</v>
      </c>
      <c r="F38" s="89"/>
      <c r="G38" s="76"/>
      <c r="H38" s="55"/>
      <c r="I38" s="55" t="s">
        <v>1435</v>
      </c>
      <c r="J38" s="70">
        <v>1</v>
      </c>
      <c r="K38" s="89"/>
      <c r="L38" s="76"/>
      <c r="M38" s="55"/>
      <c r="N38" s="55" t="s">
        <v>1435</v>
      </c>
      <c r="O38" s="70">
        <v>1</v>
      </c>
      <c r="P38" s="89"/>
      <c r="Q38" s="76"/>
      <c r="R38" s="55"/>
      <c r="S38" s="55" t="s">
        <v>1444</v>
      </c>
      <c r="T38" s="89"/>
    </row>
    <row r="39" spans="1:22" x14ac:dyDescent="0.2">
      <c r="A39" s="1" t="s">
        <v>1485</v>
      </c>
      <c r="B39" s="77"/>
      <c r="C39" s="52"/>
      <c r="D39" s="52" t="s">
        <v>1864</v>
      </c>
      <c r="E39" s="58">
        <v>0.2</v>
      </c>
      <c r="F39" s="90">
        <v>101</v>
      </c>
      <c r="G39" s="81"/>
      <c r="H39" s="65"/>
      <c r="I39" s="98" t="s">
        <v>1569</v>
      </c>
      <c r="J39" s="106">
        <v>0.11</v>
      </c>
      <c r="K39" s="90">
        <v>213</v>
      </c>
      <c r="L39" s="81"/>
      <c r="M39" s="65"/>
      <c r="N39" s="65" t="s">
        <v>1499</v>
      </c>
      <c r="O39" s="58">
        <v>0.12</v>
      </c>
      <c r="P39" s="86">
        <v>207</v>
      </c>
      <c r="Q39" s="77"/>
      <c r="R39" s="52"/>
      <c r="S39" s="65" t="s">
        <v>560</v>
      </c>
      <c r="T39" s="86"/>
    </row>
    <row r="40" spans="1:22" x14ac:dyDescent="0.2">
      <c r="A40" s="34">
        <f>A29+1</f>
        <v>43293</v>
      </c>
      <c r="B40" s="77"/>
      <c r="C40" s="52"/>
      <c r="D40" s="52" t="s">
        <v>1865</v>
      </c>
      <c r="E40" s="58">
        <v>0.2</v>
      </c>
      <c r="F40" s="90">
        <v>102</v>
      </c>
      <c r="G40" s="81" t="s">
        <v>1008</v>
      </c>
      <c r="H40" s="65"/>
      <c r="I40" s="65" t="s">
        <v>499</v>
      </c>
      <c r="J40" s="58">
        <v>2.9</v>
      </c>
      <c r="K40" s="90">
        <v>409</v>
      </c>
      <c r="L40" s="81" t="s">
        <v>1008</v>
      </c>
      <c r="M40" s="65"/>
      <c r="N40" s="65" t="s">
        <v>1570</v>
      </c>
      <c r="O40" s="58">
        <v>1.28</v>
      </c>
      <c r="P40" s="86"/>
      <c r="Q40" s="77"/>
      <c r="R40" s="52"/>
      <c r="S40" s="52" t="s">
        <v>1571</v>
      </c>
      <c r="T40" s="86"/>
    </row>
    <row r="41" spans="1:22" x14ac:dyDescent="0.2">
      <c r="B41" s="77"/>
      <c r="C41" s="52"/>
      <c r="D41" s="52" t="s">
        <v>1469</v>
      </c>
      <c r="E41" s="58">
        <v>0.39</v>
      </c>
      <c r="F41" s="90"/>
      <c r="G41" s="81"/>
      <c r="H41" s="65"/>
      <c r="I41" s="65" t="s">
        <v>560</v>
      </c>
      <c r="J41" s="115">
        <v>0.68</v>
      </c>
      <c r="K41" s="90"/>
      <c r="L41" s="81"/>
      <c r="M41" s="65"/>
      <c r="N41" s="65" t="s">
        <v>1335</v>
      </c>
      <c r="O41" s="58">
        <v>0.19</v>
      </c>
      <c r="P41" s="86">
        <v>306</v>
      </c>
      <c r="Q41" s="77"/>
      <c r="R41" s="52"/>
      <c r="S41" s="52"/>
      <c r="T41" s="86"/>
    </row>
    <row r="42" spans="1:22" x14ac:dyDescent="0.2">
      <c r="B42" s="77"/>
      <c r="C42" s="52"/>
      <c r="D42" s="52" t="s">
        <v>1470</v>
      </c>
      <c r="E42" s="58">
        <v>0.44</v>
      </c>
      <c r="F42" s="90"/>
      <c r="G42" s="81"/>
      <c r="H42" s="65"/>
      <c r="I42" s="65" t="s">
        <v>1572</v>
      </c>
      <c r="J42" s="58">
        <v>0.73</v>
      </c>
      <c r="K42" s="90">
        <v>604</v>
      </c>
      <c r="L42" s="81"/>
      <c r="M42" s="65"/>
      <c r="N42" s="98" t="s">
        <v>1389</v>
      </c>
      <c r="O42" s="58">
        <v>0.56999999999999995</v>
      </c>
      <c r="P42" s="86">
        <v>507</v>
      </c>
      <c r="Q42" s="77"/>
      <c r="R42" s="52"/>
      <c r="S42" s="52"/>
      <c r="T42" s="86"/>
    </row>
    <row r="43" spans="1:22" x14ac:dyDescent="0.2">
      <c r="A43" s="19">
        <f>SUM(O39:O48)*O38+SUM(J39:J48)*J38+SUM(E39:E48)*E38</f>
        <v>12.85</v>
      </c>
      <c r="B43" s="77"/>
      <c r="C43" s="52"/>
      <c r="D43" s="52" t="s">
        <v>1867</v>
      </c>
      <c r="E43" s="58">
        <v>0.17</v>
      </c>
      <c r="F43" s="90"/>
      <c r="G43" s="81"/>
      <c r="H43" s="65"/>
      <c r="I43" s="65"/>
      <c r="J43" s="58"/>
      <c r="K43" s="90"/>
      <c r="L43" s="81"/>
      <c r="M43" s="65"/>
      <c r="N43" s="65" t="s">
        <v>1401</v>
      </c>
      <c r="O43" s="58">
        <v>0.81</v>
      </c>
      <c r="P43" s="86">
        <v>606</v>
      </c>
      <c r="Q43" s="76"/>
      <c r="R43" s="55"/>
      <c r="S43" s="55" t="s">
        <v>1445</v>
      </c>
      <c r="T43" s="89"/>
    </row>
    <row r="44" spans="1:22" x14ac:dyDescent="0.2">
      <c r="B44" s="77"/>
      <c r="C44" s="52"/>
      <c r="D44" s="52" t="s">
        <v>72</v>
      </c>
      <c r="E44" s="58">
        <v>0.14000000000000001</v>
      </c>
      <c r="F44" s="90"/>
      <c r="G44" s="81"/>
      <c r="H44" s="65"/>
      <c r="I44" s="65" t="s">
        <v>1416</v>
      </c>
      <c r="J44" s="58">
        <v>0.56999999999999995</v>
      </c>
      <c r="K44" s="90">
        <v>1007</v>
      </c>
      <c r="L44" s="81"/>
      <c r="M44" s="65"/>
      <c r="N44" s="65"/>
      <c r="O44" s="58"/>
      <c r="P44" s="86"/>
      <c r="Q44" s="77"/>
      <c r="R44" s="52"/>
      <c r="S44" s="98" t="s">
        <v>1389</v>
      </c>
      <c r="T44" s="86">
        <v>507</v>
      </c>
      <c r="V44" s="1" t="s">
        <v>59</v>
      </c>
    </row>
    <row r="45" spans="1:22" x14ac:dyDescent="0.2">
      <c r="B45" s="77"/>
      <c r="C45" s="52"/>
      <c r="D45" s="52" t="s">
        <v>1550</v>
      </c>
      <c r="E45" s="58">
        <v>0.25</v>
      </c>
      <c r="F45" s="90"/>
      <c r="G45" s="81"/>
      <c r="H45" s="65"/>
      <c r="I45" s="65"/>
      <c r="J45" s="58"/>
      <c r="K45" s="90"/>
      <c r="L45" s="81"/>
      <c r="M45" s="65"/>
      <c r="N45" s="65"/>
      <c r="O45" s="58"/>
      <c r="P45" s="86"/>
      <c r="Q45" s="77"/>
      <c r="R45" s="52"/>
      <c r="S45" s="52"/>
      <c r="T45" s="86"/>
    </row>
    <row r="46" spans="1:22" x14ac:dyDescent="0.2">
      <c r="B46" s="77"/>
      <c r="C46" s="52"/>
      <c r="D46" s="98" t="s">
        <v>1573</v>
      </c>
      <c r="E46" s="58">
        <v>0.6</v>
      </c>
      <c r="F46" s="90"/>
      <c r="G46" s="81"/>
      <c r="H46" s="65"/>
      <c r="I46" s="65" t="s">
        <v>1574</v>
      </c>
      <c r="J46" s="58">
        <v>0.1</v>
      </c>
      <c r="K46" s="90">
        <v>100</v>
      </c>
      <c r="L46" s="81"/>
      <c r="M46" s="65"/>
      <c r="N46" s="65" t="s">
        <v>1574</v>
      </c>
      <c r="O46" s="58">
        <v>0.1</v>
      </c>
      <c r="P46" s="90">
        <v>100</v>
      </c>
      <c r="Q46" s="77"/>
      <c r="R46" s="52"/>
      <c r="S46" s="52" t="s">
        <v>59</v>
      </c>
      <c r="T46" s="86"/>
      <c r="U46" s="1" t="s">
        <v>59</v>
      </c>
    </row>
    <row r="47" spans="1:22" x14ac:dyDescent="0.2">
      <c r="A47" s="20" t="s">
        <v>991</v>
      </c>
      <c r="B47" s="78"/>
      <c r="C47" s="59"/>
      <c r="D47" s="59"/>
      <c r="E47" s="61"/>
      <c r="F47" s="91"/>
      <c r="G47" s="82"/>
      <c r="H47" s="66"/>
      <c r="I47" s="66" t="s">
        <v>1505</v>
      </c>
      <c r="J47" s="61">
        <v>0.6</v>
      </c>
      <c r="K47" s="91"/>
      <c r="L47" s="82"/>
      <c r="M47" s="66"/>
      <c r="N47" s="66" t="s">
        <v>1879</v>
      </c>
      <c r="O47" s="61">
        <v>0.6</v>
      </c>
      <c r="P47" s="87"/>
      <c r="Q47" s="78"/>
      <c r="R47" s="59"/>
      <c r="S47" s="59"/>
      <c r="T47" s="87"/>
    </row>
    <row r="48" spans="1:22" x14ac:dyDescent="0.2">
      <c r="A48" s="20"/>
      <c r="B48" s="79"/>
      <c r="C48" s="62"/>
      <c r="D48" s="62"/>
      <c r="E48" s="64"/>
      <c r="F48" s="92"/>
      <c r="G48" s="83"/>
      <c r="H48" s="67"/>
      <c r="I48" s="67" t="s">
        <v>1464</v>
      </c>
      <c r="J48" s="64">
        <v>0.5</v>
      </c>
      <c r="K48" s="92"/>
      <c r="L48" s="83"/>
      <c r="M48" s="67"/>
      <c r="N48" s="67" t="s">
        <v>1520</v>
      </c>
      <c r="O48" s="64">
        <v>0.6</v>
      </c>
      <c r="P48" s="88"/>
      <c r="Q48" s="79"/>
      <c r="R48" s="62"/>
      <c r="S48" s="62"/>
      <c r="T48" s="88"/>
    </row>
    <row r="49" spans="1:21" x14ac:dyDescent="0.2">
      <c r="B49" s="76"/>
      <c r="C49" s="55"/>
      <c r="D49" s="55" t="s">
        <v>1435</v>
      </c>
      <c r="E49" s="70">
        <v>1</v>
      </c>
      <c r="F49" s="89"/>
      <c r="G49" s="76"/>
      <c r="H49" s="55"/>
      <c r="I49" s="55" t="s">
        <v>1435</v>
      </c>
      <c r="J49" s="70">
        <v>1</v>
      </c>
      <c r="K49" s="89"/>
      <c r="L49" s="76"/>
      <c r="M49" s="55"/>
      <c r="N49" s="55" t="s">
        <v>1436</v>
      </c>
      <c r="O49" s="70">
        <v>0.75</v>
      </c>
      <c r="P49" s="89"/>
      <c r="Q49" s="76"/>
      <c r="R49" s="55"/>
      <c r="S49" s="55" t="s">
        <v>1444</v>
      </c>
      <c r="T49" s="89"/>
    </row>
    <row r="50" spans="1:21" x14ac:dyDescent="0.2">
      <c r="A50" s="1" t="s">
        <v>1497</v>
      </c>
      <c r="B50" s="77"/>
      <c r="C50" s="52"/>
      <c r="D50" s="52" t="s">
        <v>1864</v>
      </c>
      <c r="E50" s="58">
        <v>0.2</v>
      </c>
      <c r="F50" s="90">
        <v>101</v>
      </c>
      <c r="G50" s="81"/>
      <c r="H50" s="65"/>
      <c r="I50" s="65" t="s">
        <v>1541</v>
      </c>
      <c r="J50" s="58">
        <v>0.05</v>
      </c>
      <c r="K50" s="90">
        <v>206</v>
      </c>
      <c r="L50" s="81"/>
      <c r="M50" s="65"/>
      <c r="N50" s="65" t="s">
        <v>100</v>
      </c>
      <c r="O50" s="58">
        <v>0.21</v>
      </c>
      <c r="P50" s="86">
        <v>202</v>
      </c>
      <c r="Q50" s="77"/>
      <c r="R50" s="52"/>
      <c r="S50" s="107" t="s">
        <v>1430</v>
      </c>
      <c r="T50" s="86"/>
    </row>
    <row r="51" spans="1:21" x14ac:dyDescent="0.2">
      <c r="A51" s="34">
        <f>A40+1</f>
        <v>43294</v>
      </c>
      <c r="B51" s="77"/>
      <c r="C51" s="52"/>
      <c r="D51" s="52" t="s">
        <v>1865</v>
      </c>
      <c r="E51" s="58">
        <v>0.2</v>
      </c>
      <c r="F51" s="90">
        <v>102</v>
      </c>
      <c r="G51" s="81" t="s">
        <v>1008</v>
      </c>
      <c r="H51" s="65"/>
      <c r="I51" s="98" t="s">
        <v>1575</v>
      </c>
      <c r="J51" s="106">
        <v>1.88</v>
      </c>
      <c r="K51" s="90">
        <v>455</v>
      </c>
      <c r="L51" s="81" t="s">
        <v>1008</v>
      </c>
      <c r="M51" s="65"/>
      <c r="N51" s="65" t="s">
        <v>1361</v>
      </c>
      <c r="O51" s="58">
        <v>3.38</v>
      </c>
      <c r="P51" s="86">
        <v>403</v>
      </c>
      <c r="Q51" s="77"/>
      <c r="R51" s="52"/>
      <c r="S51" s="52" t="s">
        <v>1576</v>
      </c>
      <c r="T51" s="86"/>
    </row>
    <row r="52" spans="1:21" x14ac:dyDescent="0.2">
      <c r="B52" s="77"/>
      <c r="C52" s="52"/>
      <c r="D52" s="52" t="s">
        <v>1469</v>
      </c>
      <c r="E52" s="58">
        <v>0.39</v>
      </c>
      <c r="F52" s="90"/>
      <c r="G52" s="81"/>
      <c r="H52" s="65"/>
      <c r="I52" s="65" t="s">
        <v>298</v>
      </c>
      <c r="J52" s="58">
        <v>0.34</v>
      </c>
      <c r="K52" s="90">
        <v>307</v>
      </c>
      <c r="L52" s="81"/>
      <c r="M52" s="65"/>
      <c r="N52" s="65" t="s">
        <v>1566</v>
      </c>
      <c r="O52" s="58">
        <v>0.46</v>
      </c>
      <c r="P52" s="86"/>
      <c r="Q52" s="77"/>
      <c r="R52" s="52"/>
      <c r="S52" s="52"/>
      <c r="T52" s="86"/>
    </row>
    <row r="53" spans="1:21" x14ac:dyDescent="0.2">
      <c r="B53" s="77"/>
      <c r="C53" s="52"/>
      <c r="D53" s="52" t="s">
        <v>1470</v>
      </c>
      <c r="E53" s="58">
        <v>0.44</v>
      </c>
      <c r="F53" s="90"/>
      <c r="G53" s="81"/>
      <c r="H53" s="65"/>
      <c r="I53" s="65" t="s">
        <v>1577</v>
      </c>
      <c r="J53" s="58">
        <v>0.42</v>
      </c>
      <c r="K53" s="90">
        <v>504</v>
      </c>
      <c r="L53" s="81"/>
      <c r="M53" s="65"/>
      <c r="N53" s="65" t="s">
        <v>1548</v>
      </c>
      <c r="O53" s="58">
        <v>0.05</v>
      </c>
      <c r="P53" s="86"/>
      <c r="Q53" s="77"/>
      <c r="R53" s="52"/>
      <c r="S53" s="52"/>
      <c r="T53" s="86"/>
    </row>
    <row r="54" spans="1:21" x14ac:dyDescent="0.2">
      <c r="A54" s="19">
        <f>SUM(O50:O59)*O49+SUM(J50:J59)*J49+SUM(E50:E59)*E49</f>
        <v>10.985000000000001</v>
      </c>
      <c r="B54" s="77"/>
      <c r="C54" s="52"/>
      <c r="D54" s="52" t="s">
        <v>1867</v>
      </c>
      <c r="E54" s="58">
        <v>0.17</v>
      </c>
      <c r="F54" s="90"/>
      <c r="G54" s="81"/>
      <c r="H54" s="65"/>
      <c r="I54" s="65" t="s">
        <v>1404</v>
      </c>
      <c r="J54" s="58">
        <v>0.47</v>
      </c>
      <c r="K54" s="90"/>
      <c r="L54" s="81"/>
      <c r="M54" s="65"/>
      <c r="N54" s="65"/>
      <c r="O54" s="58"/>
      <c r="P54" s="86"/>
      <c r="Q54" s="76"/>
      <c r="R54" s="55"/>
      <c r="S54" s="55" t="s">
        <v>1445</v>
      </c>
      <c r="T54" s="89"/>
      <c r="U54" s="1" t="s">
        <v>59</v>
      </c>
    </row>
    <row r="55" spans="1:21" x14ac:dyDescent="0.2">
      <c r="B55" s="77"/>
      <c r="C55" s="52"/>
      <c r="D55" s="52" t="s">
        <v>72</v>
      </c>
      <c r="E55" s="58">
        <v>0.14000000000000001</v>
      </c>
      <c r="F55" s="90"/>
      <c r="G55" s="81"/>
      <c r="H55" s="65"/>
      <c r="I55" s="65"/>
      <c r="J55" s="58"/>
      <c r="K55" s="90"/>
      <c r="L55" s="81"/>
      <c r="M55" s="65"/>
      <c r="N55" s="65" t="s">
        <v>1578</v>
      </c>
      <c r="O55" s="58">
        <v>0.61</v>
      </c>
      <c r="P55" s="86">
        <v>1016</v>
      </c>
      <c r="Q55" s="77"/>
      <c r="R55" s="52"/>
      <c r="S55" s="107" t="s">
        <v>1873</v>
      </c>
      <c r="T55" s="86">
        <v>818</v>
      </c>
    </row>
    <row r="56" spans="1:21" x14ac:dyDescent="0.2">
      <c r="B56" s="77"/>
      <c r="C56" s="52"/>
      <c r="D56" s="52" t="s">
        <v>1550</v>
      </c>
      <c r="E56" s="58">
        <v>0.25</v>
      </c>
      <c r="F56" s="90"/>
      <c r="G56" s="81"/>
      <c r="H56" s="65"/>
      <c r="I56" s="65"/>
      <c r="J56" s="58"/>
      <c r="K56" s="90"/>
      <c r="L56" s="81"/>
      <c r="M56" s="65"/>
      <c r="N56" s="65"/>
      <c r="O56" s="58"/>
      <c r="P56" s="86"/>
      <c r="Q56" s="77"/>
      <c r="R56" s="52"/>
      <c r="S56" s="52"/>
      <c r="T56" s="86"/>
    </row>
    <row r="57" spans="1:21" x14ac:dyDescent="0.2">
      <c r="B57" s="77"/>
      <c r="C57" s="52"/>
      <c r="D57" s="52" t="s">
        <v>1551</v>
      </c>
      <c r="E57" s="58">
        <v>0.54</v>
      </c>
      <c r="F57" s="90"/>
      <c r="G57" s="81"/>
      <c r="H57" s="65"/>
      <c r="I57" s="65" t="s">
        <v>1869</v>
      </c>
      <c r="J57" s="58">
        <v>0.1</v>
      </c>
      <c r="K57" s="90">
        <v>100</v>
      </c>
      <c r="L57" s="81"/>
      <c r="M57" s="65"/>
      <c r="N57" s="65" t="s">
        <v>1869</v>
      </c>
      <c r="O57" s="58">
        <v>0.1</v>
      </c>
      <c r="P57" s="90">
        <v>100</v>
      </c>
      <c r="Q57" s="77"/>
      <c r="R57" s="52"/>
      <c r="S57" s="52" t="s">
        <v>59</v>
      </c>
      <c r="T57" s="86"/>
    </row>
    <row r="58" spans="1:21" x14ac:dyDescent="0.2">
      <c r="A58" s="20" t="s">
        <v>991</v>
      </c>
      <c r="B58" s="78"/>
      <c r="C58" s="59"/>
      <c r="D58" s="59"/>
      <c r="E58" s="61"/>
      <c r="F58" s="91"/>
      <c r="G58" s="82"/>
      <c r="H58" s="66"/>
      <c r="I58" s="66" t="s">
        <v>1881</v>
      </c>
      <c r="J58" s="61">
        <v>0.35</v>
      </c>
      <c r="K58" s="91"/>
      <c r="L58" s="82"/>
      <c r="M58" s="66"/>
      <c r="N58" s="66" t="s">
        <v>1506</v>
      </c>
      <c r="O58" s="61">
        <v>0.45</v>
      </c>
      <c r="P58" s="87"/>
      <c r="Q58" s="78"/>
      <c r="R58" s="59"/>
      <c r="S58" s="59"/>
      <c r="T58" s="87"/>
    </row>
    <row r="59" spans="1:21" x14ac:dyDescent="0.2">
      <c r="A59" s="20"/>
      <c r="B59" s="79"/>
      <c r="C59" s="62"/>
      <c r="D59" s="62"/>
      <c r="E59" s="64"/>
      <c r="F59" s="92"/>
      <c r="G59" s="83"/>
      <c r="H59" s="67"/>
      <c r="I59" s="62" t="s">
        <v>1579</v>
      </c>
      <c r="J59" s="64">
        <v>0.5</v>
      </c>
      <c r="K59" s="92"/>
      <c r="L59" s="83"/>
      <c r="M59" s="67"/>
      <c r="N59" s="67" t="s">
        <v>1476</v>
      </c>
      <c r="O59" s="64">
        <v>0.8</v>
      </c>
      <c r="P59" s="88"/>
      <c r="Q59" s="79"/>
      <c r="R59" s="62"/>
      <c r="S59" s="62"/>
      <c r="T59" s="88"/>
    </row>
    <row r="60" spans="1:21" x14ac:dyDescent="0.2">
      <c r="B60" s="76"/>
      <c r="C60" s="55"/>
      <c r="D60" s="55" t="s">
        <v>1436</v>
      </c>
      <c r="E60" s="70">
        <v>0.75</v>
      </c>
      <c r="F60" s="89"/>
      <c r="G60" s="76"/>
      <c r="H60" s="55"/>
      <c r="I60" s="55" t="s">
        <v>1438</v>
      </c>
      <c r="J60" s="70">
        <v>0.1</v>
      </c>
      <c r="K60" s="89"/>
      <c r="L60" s="76"/>
      <c r="M60" s="55"/>
      <c r="N60" s="55" t="s">
        <v>1438</v>
      </c>
      <c r="O60" s="70">
        <v>0.1</v>
      </c>
      <c r="P60" s="89"/>
      <c r="Q60" s="76"/>
      <c r="R60" s="55"/>
      <c r="S60" s="55" t="s">
        <v>1444</v>
      </c>
      <c r="T60" s="89"/>
    </row>
    <row r="61" spans="1:21" x14ac:dyDescent="0.2">
      <c r="A61" s="1" t="s">
        <v>1507</v>
      </c>
      <c r="B61" s="77"/>
      <c r="C61" s="52"/>
      <c r="D61" s="52" t="s">
        <v>1864</v>
      </c>
      <c r="E61" s="58">
        <v>0.2</v>
      </c>
      <c r="F61" s="90">
        <v>101</v>
      </c>
      <c r="G61" s="81" t="s">
        <v>1008</v>
      </c>
      <c r="H61" s="65"/>
      <c r="I61" s="98" t="s">
        <v>1580</v>
      </c>
      <c r="J61" s="58">
        <v>2.91</v>
      </c>
      <c r="K61" s="90">
        <v>416</v>
      </c>
      <c r="L61" s="81"/>
      <c r="M61" s="65"/>
      <c r="N61" s="65" t="s">
        <v>952</v>
      </c>
      <c r="O61" s="58">
        <v>3.09</v>
      </c>
      <c r="P61" s="86">
        <v>813</v>
      </c>
      <c r="Q61" s="77"/>
      <c r="R61" s="52"/>
      <c r="S61" s="65" t="s">
        <v>1581</v>
      </c>
      <c r="T61" s="86">
        <v>513</v>
      </c>
    </row>
    <row r="62" spans="1:21" x14ac:dyDescent="0.2">
      <c r="A62" s="34">
        <f>A51+1</f>
        <v>43295</v>
      </c>
      <c r="B62" s="77"/>
      <c r="C62" s="52"/>
      <c r="D62" s="52" t="s">
        <v>1865</v>
      </c>
      <c r="E62" s="58">
        <v>0.2</v>
      </c>
      <c r="F62" s="90">
        <v>102</v>
      </c>
      <c r="G62" s="81"/>
      <c r="H62" s="65"/>
      <c r="I62" s="65" t="s">
        <v>617</v>
      </c>
      <c r="J62" s="58">
        <v>0.06</v>
      </c>
      <c r="K62" s="90">
        <v>513</v>
      </c>
      <c r="L62" s="81"/>
      <c r="M62" s="65"/>
      <c r="N62" s="98"/>
      <c r="O62" s="58"/>
      <c r="P62" s="86"/>
      <c r="Q62" s="77"/>
      <c r="R62" s="52"/>
      <c r="S62" s="52" t="s">
        <v>1582</v>
      </c>
      <c r="T62" s="86"/>
    </row>
    <row r="63" spans="1:21" x14ac:dyDescent="0.2">
      <c r="B63" s="77" t="s">
        <v>1513</v>
      </c>
      <c r="C63" s="52"/>
      <c r="D63" s="52" t="s">
        <v>1469</v>
      </c>
      <c r="E63" s="58">
        <v>0.39</v>
      </c>
      <c r="F63" s="90"/>
      <c r="G63" s="81"/>
      <c r="H63" s="65"/>
      <c r="I63" s="65" t="s">
        <v>684</v>
      </c>
      <c r="J63" s="58">
        <v>0.75</v>
      </c>
      <c r="K63" s="90">
        <v>604</v>
      </c>
      <c r="L63" s="81"/>
      <c r="M63" s="65"/>
      <c r="N63" s="65" t="s">
        <v>1583</v>
      </c>
      <c r="O63" s="58">
        <v>0.12</v>
      </c>
      <c r="P63" s="86">
        <v>705</v>
      </c>
      <c r="Q63" s="77"/>
      <c r="R63" s="52"/>
      <c r="S63" s="52"/>
      <c r="T63" s="86"/>
    </row>
    <row r="64" spans="1:21" x14ac:dyDescent="0.2">
      <c r="B64" s="77"/>
      <c r="C64" s="52"/>
      <c r="D64" s="52" t="s">
        <v>1470</v>
      </c>
      <c r="E64" s="58">
        <v>0.44</v>
      </c>
      <c r="F64" s="90"/>
      <c r="G64" s="81"/>
      <c r="H64" s="65"/>
      <c r="I64" s="65"/>
      <c r="J64" s="58"/>
      <c r="K64" s="90"/>
      <c r="L64" s="81"/>
      <c r="M64" s="65"/>
      <c r="N64" s="65" t="s">
        <v>1567</v>
      </c>
      <c r="O64" s="58">
        <v>0.15</v>
      </c>
      <c r="P64" s="86">
        <v>708</v>
      </c>
      <c r="Q64" s="77"/>
      <c r="R64" s="52"/>
      <c r="S64" s="52"/>
      <c r="T64" s="86"/>
    </row>
    <row r="65" spans="1:22" x14ac:dyDescent="0.2">
      <c r="A65" s="19">
        <f>SUM(O61:O70)*O60+SUM(J61:J70)*J60+SUM(E61:E70)*E60</f>
        <v>2.9205000000000001</v>
      </c>
      <c r="B65" s="77"/>
      <c r="C65" s="52"/>
      <c r="D65" s="52" t="s">
        <v>1867</v>
      </c>
      <c r="E65" s="58">
        <v>0.17</v>
      </c>
      <c r="F65" s="90"/>
      <c r="G65" s="81"/>
      <c r="H65" s="65"/>
      <c r="I65" s="65" t="s">
        <v>1871</v>
      </c>
      <c r="J65" s="58">
        <v>2</v>
      </c>
      <c r="K65" s="90"/>
      <c r="L65" s="81"/>
      <c r="M65" s="65"/>
      <c r="N65" s="65" t="s">
        <v>1584</v>
      </c>
      <c r="O65" s="58">
        <v>0.15</v>
      </c>
      <c r="P65" s="86"/>
      <c r="Q65" s="76"/>
      <c r="R65" s="55"/>
      <c r="S65" s="55" t="s">
        <v>1445</v>
      </c>
      <c r="T65" s="89"/>
    </row>
    <row r="66" spans="1:22" x14ac:dyDescent="0.2">
      <c r="B66" s="77"/>
      <c r="C66" s="52"/>
      <c r="D66" s="52" t="s">
        <v>72</v>
      </c>
      <c r="E66" s="58">
        <v>0.14000000000000001</v>
      </c>
      <c r="F66" s="90"/>
      <c r="G66" s="81"/>
      <c r="H66" s="65"/>
      <c r="I66" s="65"/>
      <c r="J66" s="58"/>
      <c r="K66" s="90"/>
      <c r="L66" s="81"/>
      <c r="M66" s="65"/>
      <c r="N66" s="98" t="s">
        <v>1871</v>
      </c>
      <c r="O66" s="58">
        <v>0.05</v>
      </c>
      <c r="P66" s="86"/>
      <c r="Q66" s="77"/>
      <c r="R66" s="52"/>
      <c r="S66" s="65" t="s">
        <v>952</v>
      </c>
      <c r="T66" s="86">
        <v>813</v>
      </c>
    </row>
    <row r="67" spans="1:22" x14ac:dyDescent="0.2">
      <c r="B67" s="77"/>
      <c r="C67" s="52"/>
      <c r="D67" s="52" t="s">
        <v>1550</v>
      </c>
      <c r="E67" s="58">
        <v>0.25</v>
      </c>
      <c r="F67" s="90"/>
      <c r="G67" s="81"/>
      <c r="H67" s="65"/>
      <c r="I67" s="65"/>
      <c r="J67" s="58"/>
      <c r="K67" s="90"/>
      <c r="L67" s="81"/>
      <c r="M67" s="65"/>
      <c r="N67" s="65"/>
      <c r="O67" s="58"/>
      <c r="P67" s="86"/>
      <c r="Q67" s="77"/>
      <c r="R67" s="52"/>
      <c r="S67" s="52"/>
      <c r="T67" s="86"/>
    </row>
    <row r="68" spans="1:22" x14ac:dyDescent="0.2">
      <c r="B68" s="77"/>
      <c r="C68" s="52"/>
      <c r="D68" s="98" t="s">
        <v>1573</v>
      </c>
      <c r="E68" s="58">
        <v>0.6</v>
      </c>
      <c r="F68" s="90"/>
      <c r="G68" s="81"/>
      <c r="H68" s="65"/>
      <c r="I68" s="65" t="s">
        <v>1870</v>
      </c>
      <c r="J68" s="58">
        <v>0.1</v>
      </c>
      <c r="K68" s="90">
        <v>100</v>
      </c>
      <c r="L68" s="81"/>
      <c r="M68" s="65"/>
      <c r="N68" s="65" t="s">
        <v>1870</v>
      </c>
      <c r="O68" s="58">
        <v>0.1</v>
      </c>
      <c r="P68" s="90">
        <v>100</v>
      </c>
      <c r="Q68" s="77"/>
      <c r="R68" s="52"/>
      <c r="S68" s="52"/>
      <c r="T68" s="86"/>
    </row>
    <row r="69" spans="1:22" x14ac:dyDescent="0.2">
      <c r="A69" s="20" t="s">
        <v>991</v>
      </c>
      <c r="B69" s="78"/>
      <c r="C69" s="59"/>
      <c r="D69" s="59"/>
      <c r="E69" s="60"/>
      <c r="F69" s="91"/>
      <c r="G69" s="82"/>
      <c r="H69" s="66"/>
      <c r="I69" s="66" t="s">
        <v>1561</v>
      </c>
      <c r="J69" s="61">
        <v>0.55000000000000004</v>
      </c>
      <c r="K69" s="91"/>
      <c r="L69" s="82"/>
      <c r="M69" s="66"/>
      <c r="N69" s="66" t="s">
        <v>1463</v>
      </c>
      <c r="O69" s="61">
        <v>0.15</v>
      </c>
      <c r="P69" s="87"/>
      <c r="Q69" s="78"/>
      <c r="R69" s="59"/>
      <c r="S69" s="59"/>
      <c r="T69" s="87"/>
    </row>
    <row r="70" spans="1:22" x14ac:dyDescent="0.2">
      <c r="A70" s="20"/>
      <c r="B70" s="79"/>
      <c r="C70" s="62"/>
      <c r="D70" s="62"/>
      <c r="E70" s="63"/>
      <c r="F70" s="92"/>
      <c r="G70" s="83"/>
      <c r="H70" s="67"/>
      <c r="I70" s="67" t="s">
        <v>1520</v>
      </c>
      <c r="J70" s="64">
        <v>0.6</v>
      </c>
      <c r="K70" s="92"/>
      <c r="L70" s="83"/>
      <c r="M70" s="67"/>
      <c r="N70" s="67" t="s">
        <v>1464</v>
      </c>
      <c r="O70" s="64">
        <v>0.5</v>
      </c>
      <c r="P70" s="88"/>
      <c r="Q70" s="79"/>
      <c r="R70" s="62"/>
      <c r="S70" s="62"/>
      <c r="T70" s="88"/>
    </row>
    <row r="71" spans="1:22" x14ac:dyDescent="0.2">
      <c r="B71" s="76"/>
      <c r="C71" s="55"/>
      <c r="D71" s="55" t="s">
        <v>1438</v>
      </c>
      <c r="E71" s="70">
        <v>0.1</v>
      </c>
      <c r="F71" s="89"/>
      <c r="G71" s="76"/>
      <c r="H71" s="55"/>
      <c r="I71" s="55" t="s">
        <v>1438</v>
      </c>
      <c r="J71" s="70">
        <v>0.1</v>
      </c>
      <c r="K71" s="89"/>
      <c r="L71" s="76"/>
      <c r="M71" s="55"/>
      <c r="N71" s="55" t="s">
        <v>1438</v>
      </c>
      <c r="O71" s="70">
        <v>0.1</v>
      </c>
      <c r="P71" s="89"/>
      <c r="Q71" s="76"/>
      <c r="R71" s="55"/>
      <c r="S71" s="55" t="s">
        <v>1444</v>
      </c>
      <c r="T71" s="89"/>
    </row>
    <row r="72" spans="1:22" x14ac:dyDescent="0.2">
      <c r="A72" s="1" t="s">
        <v>1521</v>
      </c>
      <c r="B72" s="77"/>
      <c r="C72" s="52"/>
      <c r="D72" s="52" t="s">
        <v>1864</v>
      </c>
      <c r="E72" s="58">
        <v>0.2</v>
      </c>
      <c r="F72" s="90">
        <v>101</v>
      </c>
      <c r="G72" s="81" t="s">
        <v>1008</v>
      </c>
      <c r="H72" s="65"/>
      <c r="I72" s="65" t="s">
        <v>456</v>
      </c>
      <c r="J72" s="58">
        <v>3.2</v>
      </c>
      <c r="K72" s="90">
        <v>415</v>
      </c>
      <c r="L72" s="81"/>
      <c r="M72" s="65"/>
      <c r="N72" s="65" t="s">
        <v>757</v>
      </c>
      <c r="O72" s="58">
        <v>3.93</v>
      </c>
      <c r="P72" s="86"/>
      <c r="Q72" s="77"/>
      <c r="R72" s="52"/>
      <c r="S72" s="65" t="s">
        <v>1585</v>
      </c>
      <c r="T72" s="86">
        <v>500</v>
      </c>
    </row>
    <row r="73" spans="1:22" x14ac:dyDescent="0.2">
      <c r="A73" s="34">
        <f>A62+1</f>
        <v>43296</v>
      </c>
      <c r="B73" s="77"/>
      <c r="C73" s="52"/>
      <c r="D73" s="52" t="s">
        <v>1865</v>
      </c>
      <c r="E73" s="58">
        <v>0.2</v>
      </c>
      <c r="F73" s="90">
        <v>102</v>
      </c>
      <c r="G73" s="81"/>
      <c r="H73" s="65"/>
      <c r="I73" s="65" t="s">
        <v>1586</v>
      </c>
      <c r="J73" s="58"/>
      <c r="K73" s="90"/>
      <c r="L73" s="81"/>
      <c r="M73" s="65"/>
      <c r="N73" s="65"/>
      <c r="O73" s="58"/>
      <c r="P73" s="86"/>
      <c r="Q73" s="77"/>
      <c r="R73" s="52"/>
      <c r="S73" s="52" t="s">
        <v>1587</v>
      </c>
      <c r="T73" s="86"/>
    </row>
    <row r="74" spans="1:22" x14ac:dyDescent="0.2">
      <c r="B74" s="77"/>
      <c r="C74" s="52"/>
      <c r="D74" s="52" t="s">
        <v>1514</v>
      </c>
      <c r="E74" s="58">
        <v>1.35</v>
      </c>
      <c r="F74" s="90"/>
      <c r="G74" s="81"/>
      <c r="H74" s="65"/>
      <c r="I74" s="65" t="s">
        <v>1585</v>
      </c>
      <c r="J74" s="58">
        <v>1</v>
      </c>
      <c r="K74" s="90">
        <v>500</v>
      </c>
      <c r="L74" s="81"/>
      <c r="M74" s="65"/>
      <c r="N74" s="65"/>
      <c r="O74" s="58"/>
      <c r="P74" s="86"/>
      <c r="Q74" s="77"/>
      <c r="R74" s="52"/>
      <c r="S74" s="52"/>
      <c r="T74" s="86"/>
    </row>
    <row r="75" spans="1:22" x14ac:dyDescent="0.2">
      <c r="B75" s="77"/>
      <c r="C75" s="52"/>
      <c r="D75" s="52" t="s">
        <v>1470</v>
      </c>
      <c r="E75" s="58">
        <v>0.44</v>
      </c>
      <c r="F75" s="90"/>
      <c r="G75" s="81"/>
      <c r="H75" s="65"/>
      <c r="I75" s="98" t="s">
        <v>1588</v>
      </c>
      <c r="J75" s="58">
        <v>0.54</v>
      </c>
      <c r="K75" s="90">
        <v>604</v>
      </c>
      <c r="L75" s="81"/>
      <c r="M75" s="65"/>
      <c r="N75" s="65" t="s">
        <v>59</v>
      </c>
      <c r="O75" s="58"/>
      <c r="P75" s="86"/>
      <c r="Q75" s="77"/>
      <c r="R75" s="52"/>
      <c r="S75" s="52"/>
      <c r="T75" s="86"/>
    </row>
    <row r="76" spans="1:22" x14ac:dyDescent="0.2">
      <c r="A76" s="19">
        <f>SUM(O72:O81)*O71+SUM(J72:J81)*J71+SUM(E72:E81)*E71</f>
        <v>1.542</v>
      </c>
      <c r="B76" s="77" t="s">
        <v>59</v>
      </c>
      <c r="C76" s="52"/>
      <c r="D76" s="52" t="s">
        <v>1867</v>
      </c>
      <c r="E76" s="58">
        <v>0.17</v>
      </c>
      <c r="F76" s="90"/>
      <c r="G76" s="81"/>
      <c r="H76" s="65"/>
      <c r="I76" s="65"/>
      <c r="J76" s="58"/>
      <c r="K76" s="90"/>
      <c r="L76" s="81"/>
      <c r="M76" s="65"/>
      <c r="N76" s="65"/>
      <c r="O76" s="58"/>
      <c r="P76" s="86"/>
      <c r="Q76" s="76"/>
      <c r="R76" s="55"/>
      <c r="S76" s="55" t="s">
        <v>1445</v>
      </c>
      <c r="T76" s="89"/>
      <c r="V76" s="1" t="s">
        <v>59</v>
      </c>
    </row>
    <row r="77" spans="1:22" x14ac:dyDescent="0.2">
      <c r="B77" s="77"/>
      <c r="C77" s="52"/>
      <c r="D77" s="52" t="s">
        <v>72</v>
      </c>
      <c r="E77" s="58">
        <v>0.14000000000000001</v>
      </c>
      <c r="F77" s="90"/>
      <c r="G77" s="81"/>
      <c r="H77" s="65"/>
      <c r="I77" s="65" t="s">
        <v>1589</v>
      </c>
      <c r="J77" s="58">
        <v>1.2</v>
      </c>
      <c r="K77" s="90"/>
      <c r="L77" s="81"/>
      <c r="M77" s="65"/>
      <c r="N77" s="65"/>
      <c r="O77" s="58"/>
      <c r="P77" s="86"/>
      <c r="Q77" s="77"/>
      <c r="R77" s="52"/>
      <c r="S77" s="52" t="s">
        <v>757</v>
      </c>
      <c r="T77" s="86"/>
    </row>
    <row r="78" spans="1:22" x14ac:dyDescent="0.2">
      <c r="B78" s="77"/>
      <c r="C78" s="52"/>
      <c r="D78" s="52" t="s">
        <v>1041</v>
      </c>
      <c r="E78" s="58">
        <v>0.25</v>
      </c>
      <c r="F78" s="90">
        <v>508</v>
      </c>
      <c r="G78" s="81"/>
      <c r="H78" s="65"/>
      <c r="I78" s="65"/>
      <c r="J78" s="58"/>
      <c r="K78" s="90"/>
      <c r="L78" s="81"/>
      <c r="M78" s="65"/>
      <c r="N78" s="65"/>
      <c r="O78" s="58"/>
      <c r="P78" s="86"/>
      <c r="Q78" s="77"/>
      <c r="R78" s="52"/>
      <c r="S78" s="52"/>
      <c r="T78" s="86"/>
    </row>
    <row r="79" spans="1:22" x14ac:dyDescent="0.2">
      <c r="B79" s="77"/>
      <c r="C79" s="52"/>
      <c r="D79" s="52" t="s">
        <v>1527</v>
      </c>
      <c r="E79" s="58">
        <v>0.5</v>
      </c>
      <c r="F79" s="90"/>
      <c r="G79" s="81"/>
      <c r="H79" s="65"/>
      <c r="I79" s="52" t="s">
        <v>1461</v>
      </c>
      <c r="J79" s="58">
        <v>0.1</v>
      </c>
      <c r="K79" s="90">
        <v>103</v>
      </c>
      <c r="L79" s="81"/>
      <c r="M79" s="65"/>
      <c r="N79" s="52" t="s">
        <v>1461</v>
      </c>
      <c r="O79" s="58">
        <v>0.1</v>
      </c>
      <c r="P79" s="90">
        <v>103</v>
      </c>
      <c r="Q79" s="77"/>
      <c r="R79" s="52"/>
      <c r="S79" s="52"/>
      <c r="T79" s="86"/>
    </row>
    <row r="80" spans="1:22" x14ac:dyDescent="0.2">
      <c r="A80" s="20" t="s">
        <v>991</v>
      </c>
      <c r="B80" s="78"/>
      <c r="C80" s="59"/>
      <c r="D80" s="59"/>
      <c r="E80" s="61"/>
      <c r="F80" s="91"/>
      <c r="G80" s="82"/>
      <c r="H80" s="66"/>
      <c r="I80" s="66" t="s">
        <v>1496</v>
      </c>
      <c r="J80" s="61">
        <v>0.6</v>
      </c>
      <c r="K80" s="91"/>
      <c r="L80" s="82"/>
      <c r="M80" s="66"/>
      <c r="N80" s="66" t="s">
        <v>1875</v>
      </c>
      <c r="O80" s="61">
        <v>0.2</v>
      </c>
      <c r="P80" s="87"/>
      <c r="Q80" s="78"/>
      <c r="R80" s="59"/>
      <c r="S80" s="59"/>
      <c r="T80" s="87"/>
    </row>
    <row r="81" spans="1:21" x14ac:dyDescent="0.2">
      <c r="A81" s="20"/>
      <c r="B81" s="79"/>
      <c r="C81" s="62"/>
      <c r="D81" s="62"/>
      <c r="E81" s="64"/>
      <c r="F81" s="92"/>
      <c r="G81" s="83"/>
      <c r="H81" s="67"/>
      <c r="I81" s="67" t="s">
        <v>1476</v>
      </c>
      <c r="J81" s="64">
        <v>0.8</v>
      </c>
      <c r="K81" s="92"/>
      <c r="L81" s="83"/>
      <c r="M81" s="67"/>
      <c r="N81" s="67" t="s">
        <v>1562</v>
      </c>
      <c r="O81" s="64">
        <v>0.5</v>
      </c>
      <c r="P81" s="88"/>
      <c r="Q81" s="79"/>
      <c r="R81" s="62"/>
      <c r="S81" s="62"/>
      <c r="T81" s="88"/>
    </row>
    <row r="82" spans="1:21" x14ac:dyDescent="0.2">
      <c r="N82" s="1" t="s">
        <v>59</v>
      </c>
    </row>
    <row r="83" spans="1:21" ht="14.45" customHeight="1" x14ac:dyDescent="0.2">
      <c r="A83" s="21" t="s">
        <v>1528</v>
      </c>
      <c r="B83" s="80"/>
      <c r="C83" s="22"/>
      <c r="D83" s="22"/>
      <c r="E83" s="128"/>
      <c r="F83" s="128"/>
      <c r="G83" s="128"/>
      <c r="I83" s="30" t="s">
        <v>1529</v>
      </c>
      <c r="N83" s="137" t="s">
        <v>1530</v>
      </c>
      <c r="O83" s="137"/>
      <c r="P83" s="137"/>
      <c r="S83" s="32" t="s">
        <v>1531</v>
      </c>
    </row>
    <row r="84" spans="1:21" x14ac:dyDescent="0.2">
      <c r="A84" s="22" t="s">
        <v>1532</v>
      </c>
      <c r="B84" s="80"/>
      <c r="C84" s="22"/>
      <c r="D84" s="22"/>
      <c r="E84" s="128">
        <f>(A10+A21+A32+A43+A54+A65+A76)*100</f>
        <v>5727.3499999999995</v>
      </c>
      <c r="F84" s="128"/>
      <c r="G84" s="128"/>
      <c r="I84" s="135" t="s">
        <v>1533</v>
      </c>
      <c r="J84" s="136"/>
      <c r="K84" s="136"/>
      <c r="L84" s="136"/>
      <c r="N84" s="31" t="s">
        <v>1534</v>
      </c>
      <c r="S84" s="33" t="s">
        <v>1535</v>
      </c>
    </row>
    <row r="85" spans="1:21" x14ac:dyDescent="0.2">
      <c r="A85" s="22" t="s">
        <v>1935</v>
      </c>
      <c r="B85" s="80"/>
      <c r="C85" s="22"/>
      <c r="D85" s="22"/>
      <c r="E85" s="128">
        <f>'Übersicht und Anleitung'!D18*100</f>
        <v>6300</v>
      </c>
      <c r="F85" s="128"/>
      <c r="G85" s="128"/>
    </row>
    <row r="86" spans="1:21" ht="13.5" thickBot="1" x14ac:dyDescent="0.25">
      <c r="A86" s="21" t="s">
        <v>1536</v>
      </c>
      <c r="B86" s="80"/>
      <c r="C86" s="22"/>
      <c r="D86" s="22"/>
      <c r="E86" s="129">
        <f>E85-E84</f>
        <v>572.65000000000055</v>
      </c>
      <c r="F86" s="129"/>
      <c r="G86" s="129"/>
      <c r="I86" s="131"/>
      <c r="J86" s="131"/>
      <c r="K86" s="131"/>
      <c r="N86" s="131"/>
      <c r="O86" s="131"/>
      <c r="P86" s="131"/>
      <c r="S86" s="131"/>
      <c r="T86" s="131"/>
    </row>
    <row r="87" spans="1:21" ht="13.5" thickTop="1" x14ac:dyDescent="0.2"/>
    <row r="88" spans="1:21" x14ac:dyDescent="0.2">
      <c r="A88" s="100" t="s">
        <v>1537</v>
      </c>
      <c r="B88" s="101"/>
      <c r="C88" s="100"/>
      <c r="D88" s="100"/>
      <c r="E88" s="102"/>
      <c r="F88" s="103"/>
      <c r="G88" s="104"/>
      <c r="H88" s="26"/>
      <c r="I88" s="26"/>
      <c r="J88" s="105"/>
      <c r="K88" s="26"/>
      <c r="L88" s="104"/>
      <c r="M88" s="26"/>
      <c r="N88" s="26"/>
      <c r="O88" s="105"/>
      <c r="P88" s="26"/>
      <c r="Q88" s="104"/>
      <c r="R88" s="26"/>
      <c r="S88" s="26"/>
      <c r="T88" s="26"/>
      <c r="U88" s="26"/>
    </row>
    <row r="89" spans="1:21" x14ac:dyDescent="0.2">
      <c r="A89" s="26" t="s">
        <v>1538</v>
      </c>
      <c r="B89" s="104"/>
      <c r="C89" s="26"/>
      <c r="D89" s="26"/>
      <c r="E89" s="102"/>
      <c r="F89" s="103"/>
      <c r="G89" s="104"/>
      <c r="H89" s="26"/>
      <c r="I89" s="26"/>
      <c r="J89" s="105"/>
      <c r="K89" s="26"/>
      <c r="L89" s="104"/>
      <c r="M89" s="26"/>
      <c r="N89" s="26"/>
      <c r="O89" s="105"/>
      <c r="P89" s="26"/>
      <c r="Q89" s="104"/>
      <c r="R89" s="26"/>
      <c r="S89" s="26"/>
      <c r="T89" s="26"/>
      <c r="U89" s="26"/>
    </row>
    <row r="90" spans="1:21" x14ac:dyDescent="0.2">
      <c r="A90" s="26" t="s">
        <v>1539</v>
      </c>
      <c r="B90" s="104"/>
      <c r="C90" s="26"/>
      <c r="D90" s="26"/>
      <c r="E90" s="102"/>
      <c r="F90" s="103"/>
      <c r="G90" s="104"/>
      <c r="H90" s="26"/>
      <c r="I90" s="26"/>
      <c r="J90" s="105"/>
      <c r="K90" s="26"/>
      <c r="L90" s="104"/>
      <c r="M90" s="26"/>
      <c r="N90" s="26"/>
      <c r="O90" s="105"/>
      <c r="P90" s="26"/>
      <c r="Q90" s="104"/>
      <c r="R90" s="26"/>
      <c r="S90" s="26"/>
      <c r="T90" s="26"/>
      <c r="U90" s="26"/>
    </row>
    <row r="91" spans="1:21" x14ac:dyDescent="0.2">
      <c r="A91" s="26" t="s">
        <v>1540</v>
      </c>
      <c r="B91" s="104"/>
      <c r="C91" s="26"/>
      <c r="D91" s="26"/>
      <c r="E91" s="102"/>
      <c r="F91" s="103"/>
      <c r="G91" s="104"/>
      <c r="H91" s="26"/>
      <c r="I91" s="26"/>
      <c r="J91" s="105"/>
      <c r="K91" s="26"/>
      <c r="L91" s="104"/>
      <c r="M91" s="26"/>
      <c r="N91" s="26"/>
      <c r="O91" s="105"/>
      <c r="P91" s="26"/>
      <c r="Q91" s="104"/>
      <c r="R91" s="26"/>
      <c r="S91" s="26"/>
      <c r="T91" s="26"/>
      <c r="U91" s="26"/>
    </row>
  </sheetData>
  <sheetProtection selectLockedCells="1"/>
  <mergeCells count="14">
    <mergeCell ref="E83:G83"/>
    <mergeCell ref="N83:P83"/>
    <mergeCell ref="S1:T1"/>
    <mergeCell ref="B3:F3"/>
    <mergeCell ref="G3:K3"/>
    <mergeCell ref="L3:P3"/>
    <mergeCell ref="Q3:T3"/>
    <mergeCell ref="S86:T86"/>
    <mergeCell ref="E84:G84"/>
    <mergeCell ref="I84:L84"/>
    <mergeCell ref="E85:G85"/>
    <mergeCell ref="E86:G86"/>
    <mergeCell ref="I86:K86"/>
    <mergeCell ref="N86:P86"/>
  </mergeCells>
  <dataValidations count="1">
    <dataValidation type="list" allowBlank="1" showInputMessage="1" showErrorMessage="1" sqref="D5 I5 N5 N71 D16 I16 N16 D27 N27 I27 D38 I38 I49 N38 N49 D60 I60 N60 D71 I71 D49" xr:uid="{00000000-0002-0000-0600-000000000000}">
      <formula1>MzArt</formula1>
    </dataValidation>
  </dataValidations>
  <pageMargins left="0.25" right="0.25" top="0.75" bottom="0.75" header="0.3" footer="0.3"/>
  <pageSetup paperSize="9" scale="58" orientation="portrait" r:id="rId1"/>
  <headerFooter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59999389629810485"/>
    <pageSetUpPr fitToPage="1"/>
  </sheetPr>
  <dimension ref="A1:V91"/>
  <sheetViews>
    <sheetView zoomScale="130" zoomScaleNormal="130" workbookViewId="0"/>
  </sheetViews>
  <sheetFormatPr baseColWidth="10" defaultColWidth="11.42578125" defaultRowHeight="12.75" x14ac:dyDescent="0.2"/>
  <cols>
    <col min="1" max="1" width="9.7109375" style="1" bestFit="1" customWidth="1"/>
    <col min="2" max="2" width="2.85546875" style="24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24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.42578125" style="1" bestFit="1" customWidth="1"/>
    <col min="12" max="12" width="2.85546875" style="24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4.42578125" style="1" bestFit="1" customWidth="1"/>
    <col min="17" max="17" width="2.85546875" style="24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0" s="47" customFormat="1" ht="15.75" x14ac:dyDescent="0.25">
      <c r="A1" s="47" t="s">
        <v>1439</v>
      </c>
      <c r="B1" s="74"/>
      <c r="E1" s="48"/>
      <c r="F1" s="49"/>
      <c r="G1" s="74" t="s">
        <v>1440</v>
      </c>
      <c r="I1" s="69">
        <v>43295</v>
      </c>
      <c r="L1" s="74" t="s">
        <v>1441</v>
      </c>
      <c r="N1" s="50">
        <f>A73</f>
        <v>43301</v>
      </c>
      <c r="P1" s="47" t="s">
        <v>1442</v>
      </c>
      <c r="Q1" s="74"/>
      <c r="S1" s="130"/>
      <c r="T1" s="130"/>
    </row>
    <row r="3" spans="1:20" x14ac:dyDescent="0.2">
      <c r="B3" s="132" t="s">
        <v>1443</v>
      </c>
      <c r="C3" s="133"/>
      <c r="D3" s="133"/>
      <c r="E3" s="133"/>
      <c r="F3" s="134"/>
      <c r="G3" s="132" t="s">
        <v>1444</v>
      </c>
      <c r="H3" s="133"/>
      <c r="I3" s="133"/>
      <c r="J3" s="133"/>
      <c r="K3" s="134"/>
      <c r="L3" s="132" t="s">
        <v>1445</v>
      </c>
      <c r="M3" s="133"/>
      <c r="N3" s="133"/>
      <c r="O3" s="133"/>
      <c r="P3" s="134"/>
      <c r="Q3" s="132" t="s">
        <v>1446</v>
      </c>
      <c r="R3" s="133"/>
      <c r="S3" s="133"/>
      <c r="T3" s="134"/>
    </row>
    <row r="4" spans="1:20" ht="34.5" x14ac:dyDescent="0.2">
      <c r="B4" s="75" t="s">
        <v>1447</v>
      </c>
      <c r="C4" s="51" t="s">
        <v>1448</v>
      </c>
      <c r="D4" s="52"/>
      <c r="E4" s="53" t="s">
        <v>1449</v>
      </c>
      <c r="F4" s="54" t="s">
        <v>1450</v>
      </c>
      <c r="G4" s="75" t="s">
        <v>1447</v>
      </c>
      <c r="H4" s="51" t="s">
        <v>1448</v>
      </c>
      <c r="I4" s="52"/>
      <c r="J4" s="53" t="s">
        <v>1449</v>
      </c>
      <c r="K4" s="54" t="s">
        <v>1450</v>
      </c>
      <c r="L4" s="75" t="s">
        <v>1447</v>
      </c>
      <c r="M4" s="51" t="s">
        <v>1448</v>
      </c>
      <c r="N4" s="52"/>
      <c r="O4" s="53" t="s">
        <v>1449</v>
      </c>
      <c r="P4" s="54" t="s">
        <v>1450</v>
      </c>
      <c r="Q4" s="75" t="s">
        <v>1447</v>
      </c>
      <c r="R4" s="51" t="s">
        <v>1448</v>
      </c>
      <c r="S4" s="52"/>
      <c r="T4" s="54" t="s">
        <v>1450</v>
      </c>
    </row>
    <row r="5" spans="1:20" x14ac:dyDescent="0.2">
      <c r="B5" s="76"/>
      <c r="C5" s="55"/>
      <c r="D5" s="55" t="s">
        <v>1435</v>
      </c>
      <c r="E5" s="70">
        <v>1</v>
      </c>
      <c r="F5" s="56"/>
      <c r="G5" s="76"/>
      <c r="H5" s="55"/>
      <c r="I5" s="55" t="s">
        <v>1435</v>
      </c>
      <c r="J5" s="70">
        <v>1</v>
      </c>
      <c r="K5" s="56"/>
      <c r="L5" s="76"/>
      <c r="M5" s="55"/>
      <c r="N5" s="55" t="s">
        <v>1435</v>
      </c>
      <c r="O5" s="70">
        <v>1</v>
      </c>
      <c r="P5" s="56"/>
      <c r="Q5" s="76"/>
      <c r="R5" s="55"/>
      <c r="S5" s="55" t="s">
        <v>1444</v>
      </c>
      <c r="T5" s="56"/>
    </row>
    <row r="6" spans="1:20" x14ac:dyDescent="0.2">
      <c r="A6" s="1" t="s">
        <v>1451</v>
      </c>
      <c r="B6" s="77"/>
      <c r="C6" s="52"/>
      <c r="D6" s="52" t="s">
        <v>1864</v>
      </c>
      <c r="E6" s="58">
        <v>0.2</v>
      </c>
      <c r="F6" s="90">
        <v>101</v>
      </c>
      <c r="G6" s="77"/>
      <c r="H6" s="52"/>
      <c r="I6" s="52" t="s">
        <v>1453</v>
      </c>
      <c r="J6" s="58">
        <v>0.05</v>
      </c>
      <c r="K6" s="90">
        <v>206</v>
      </c>
      <c r="L6" s="77"/>
      <c r="M6" s="52"/>
      <c r="N6" s="52" t="s">
        <v>1486</v>
      </c>
      <c r="O6" s="58">
        <v>0.25</v>
      </c>
      <c r="P6" s="86">
        <v>214</v>
      </c>
      <c r="Q6" s="77"/>
      <c r="R6" s="52"/>
      <c r="S6" s="52" t="s">
        <v>912</v>
      </c>
      <c r="T6" s="86">
        <v>802</v>
      </c>
    </row>
    <row r="7" spans="1:20" x14ac:dyDescent="0.2">
      <c r="A7" s="34">
        <f>I1</f>
        <v>43295</v>
      </c>
      <c r="B7" s="77"/>
      <c r="C7" s="52"/>
      <c r="D7" s="52" t="s">
        <v>1865</v>
      </c>
      <c r="E7" s="58">
        <v>0.2</v>
      </c>
      <c r="F7" s="86">
        <v>102</v>
      </c>
      <c r="G7" s="77"/>
      <c r="H7" s="52"/>
      <c r="I7" s="52" t="s">
        <v>912</v>
      </c>
      <c r="J7" s="58">
        <v>1.94</v>
      </c>
      <c r="K7" s="86">
        <v>802</v>
      </c>
      <c r="L7" s="81" t="s">
        <v>1008</v>
      </c>
      <c r="M7" s="52"/>
      <c r="N7" s="52" t="s">
        <v>1590</v>
      </c>
      <c r="O7" s="58">
        <v>2.52</v>
      </c>
      <c r="P7" s="86"/>
      <c r="Q7" s="77"/>
      <c r="R7" s="52"/>
      <c r="S7" s="52"/>
      <c r="T7" s="86"/>
    </row>
    <row r="8" spans="1:20" x14ac:dyDescent="0.2">
      <c r="B8" s="77"/>
      <c r="C8" s="52"/>
      <c r="D8" s="52" t="s">
        <v>1469</v>
      </c>
      <c r="E8" s="58">
        <v>0.39</v>
      </c>
      <c r="F8" s="86"/>
      <c r="G8" s="77"/>
      <c r="H8" s="52"/>
      <c r="I8" s="52" t="s">
        <v>875</v>
      </c>
      <c r="J8" s="58">
        <v>0.57999999999999996</v>
      </c>
      <c r="K8" s="86">
        <v>1003</v>
      </c>
      <c r="L8" s="77"/>
      <c r="M8" s="52"/>
      <c r="N8" s="52" t="s">
        <v>1591</v>
      </c>
      <c r="O8" s="58">
        <v>0.2</v>
      </c>
      <c r="P8" s="86">
        <v>300</v>
      </c>
      <c r="Q8" s="77"/>
      <c r="R8" s="52"/>
      <c r="S8" s="52"/>
      <c r="T8" s="86"/>
    </row>
    <row r="9" spans="1:20" x14ac:dyDescent="0.2">
      <c r="B9" s="77"/>
      <c r="C9" s="52"/>
      <c r="D9" s="52" t="s">
        <v>1470</v>
      </c>
      <c r="E9" s="58">
        <v>0.44</v>
      </c>
      <c r="F9" s="86"/>
      <c r="G9" s="77"/>
      <c r="H9" s="52"/>
      <c r="I9" s="65" t="s">
        <v>1566</v>
      </c>
      <c r="J9" s="58">
        <v>0.46</v>
      </c>
      <c r="K9" s="86"/>
      <c r="L9" s="77"/>
      <c r="M9" s="52"/>
      <c r="N9" s="52" t="s">
        <v>575</v>
      </c>
      <c r="O9" s="58">
        <v>0.49</v>
      </c>
      <c r="P9" s="86">
        <v>508</v>
      </c>
      <c r="Q9" s="77"/>
      <c r="R9" s="52"/>
      <c r="S9" s="52"/>
      <c r="T9" s="86"/>
    </row>
    <row r="10" spans="1:20" x14ac:dyDescent="0.2">
      <c r="A10" s="19">
        <f>SUM(O6:O15)*O5+SUM(J6:J15)*J5+SUM(E6:E15)*E5</f>
        <v>12.01</v>
      </c>
      <c r="B10" s="77"/>
      <c r="C10" s="52"/>
      <c r="D10" s="52" t="s">
        <v>1867</v>
      </c>
      <c r="E10" s="58">
        <v>0.17</v>
      </c>
      <c r="F10" s="86"/>
      <c r="G10" s="77"/>
      <c r="H10" s="52"/>
      <c r="I10" s="52" t="s">
        <v>1871</v>
      </c>
      <c r="J10" s="58">
        <v>0.05</v>
      </c>
      <c r="K10" s="86"/>
      <c r="L10" s="77"/>
      <c r="M10" s="52"/>
      <c r="N10" s="52" t="s">
        <v>689</v>
      </c>
      <c r="O10" s="58">
        <v>0.59</v>
      </c>
      <c r="P10" s="86">
        <v>510</v>
      </c>
      <c r="Q10" s="76"/>
      <c r="R10" s="55"/>
      <c r="S10" s="55" t="s">
        <v>1445</v>
      </c>
      <c r="T10" s="89"/>
    </row>
    <row r="11" spans="1:20" x14ac:dyDescent="0.2">
      <c r="B11" s="77"/>
      <c r="C11" s="52"/>
      <c r="D11" s="52" t="s">
        <v>72</v>
      </c>
      <c r="E11" s="58">
        <v>0.14000000000000001</v>
      </c>
      <c r="F11" s="86"/>
      <c r="G11" s="77"/>
      <c r="H11" s="52"/>
      <c r="I11" s="52"/>
      <c r="J11" s="58"/>
      <c r="K11" s="86"/>
      <c r="L11" s="77"/>
      <c r="M11" s="52"/>
      <c r="N11" s="98" t="s">
        <v>1420</v>
      </c>
      <c r="O11" s="58">
        <v>0.41</v>
      </c>
      <c r="P11" s="86">
        <v>1007</v>
      </c>
      <c r="Q11" s="77"/>
      <c r="R11" s="52"/>
      <c r="S11" s="52" t="s">
        <v>575</v>
      </c>
      <c r="T11" s="86">
        <v>508</v>
      </c>
    </row>
    <row r="12" spans="1:20" x14ac:dyDescent="0.2">
      <c r="B12" s="77"/>
      <c r="C12" s="52"/>
      <c r="D12" s="52" t="s">
        <v>1550</v>
      </c>
      <c r="E12" s="58">
        <v>0.25</v>
      </c>
      <c r="F12" s="86"/>
      <c r="G12" s="77"/>
      <c r="H12" s="52"/>
      <c r="I12" s="52"/>
      <c r="J12" s="58"/>
      <c r="K12" s="86"/>
      <c r="L12" s="77"/>
      <c r="M12" s="52"/>
      <c r="N12" s="52"/>
      <c r="O12" s="57"/>
      <c r="P12" s="86"/>
      <c r="Q12" s="77"/>
      <c r="R12" s="52"/>
      <c r="S12" s="52" t="s">
        <v>1587</v>
      </c>
      <c r="T12" s="86"/>
    </row>
    <row r="13" spans="1:20" x14ac:dyDescent="0.2">
      <c r="B13" s="77"/>
      <c r="C13" s="52"/>
      <c r="D13" s="52" t="s">
        <v>1551</v>
      </c>
      <c r="E13" s="58">
        <v>0.54</v>
      </c>
      <c r="F13" s="86"/>
      <c r="G13" s="77"/>
      <c r="H13" s="52"/>
      <c r="I13" s="52" t="s">
        <v>1870</v>
      </c>
      <c r="J13" s="58">
        <v>0.17</v>
      </c>
      <c r="K13" s="86"/>
      <c r="L13" s="77"/>
      <c r="M13" s="52"/>
      <c r="N13" s="52" t="s">
        <v>1870</v>
      </c>
      <c r="O13" s="57">
        <v>0.17</v>
      </c>
      <c r="P13" s="86"/>
      <c r="Q13" s="77"/>
      <c r="R13" s="52"/>
      <c r="S13" s="52"/>
      <c r="T13" s="86"/>
    </row>
    <row r="14" spans="1:20" x14ac:dyDescent="0.2">
      <c r="A14" s="20" t="s">
        <v>991</v>
      </c>
      <c r="B14" s="78"/>
      <c r="C14" s="59"/>
      <c r="D14" s="59"/>
      <c r="E14" s="60"/>
      <c r="F14" s="87"/>
      <c r="G14" s="78"/>
      <c r="H14" s="59"/>
      <c r="I14" s="59" t="s">
        <v>74</v>
      </c>
      <c r="J14" s="61">
        <v>0.35</v>
      </c>
      <c r="K14" s="87"/>
      <c r="L14" s="78"/>
      <c r="M14" s="59"/>
      <c r="N14" s="59" t="s">
        <v>1463</v>
      </c>
      <c r="O14" s="60">
        <v>0.15</v>
      </c>
      <c r="P14" s="87"/>
      <c r="Q14" s="78"/>
      <c r="R14" s="59"/>
      <c r="S14" s="59"/>
      <c r="T14" s="87"/>
    </row>
    <row r="15" spans="1:20" x14ac:dyDescent="0.2">
      <c r="A15" s="20"/>
      <c r="B15" s="79"/>
      <c r="C15" s="62"/>
      <c r="D15" s="62"/>
      <c r="E15" s="63"/>
      <c r="F15" s="88"/>
      <c r="G15" s="79"/>
      <c r="H15" s="62"/>
      <c r="I15" s="62" t="s">
        <v>1464</v>
      </c>
      <c r="J15" s="64">
        <v>0.5</v>
      </c>
      <c r="K15" s="88"/>
      <c r="L15" s="79"/>
      <c r="M15" s="62"/>
      <c r="N15" s="62" t="s">
        <v>1476</v>
      </c>
      <c r="O15" s="94">
        <v>0.8</v>
      </c>
      <c r="P15" s="88"/>
      <c r="Q15" s="79"/>
      <c r="R15" s="62"/>
      <c r="S15" s="62"/>
      <c r="T15" s="88"/>
    </row>
    <row r="16" spans="1:20" x14ac:dyDescent="0.2">
      <c r="B16" s="76"/>
      <c r="C16" s="55"/>
      <c r="D16" s="55" t="s">
        <v>1435</v>
      </c>
      <c r="E16" s="70">
        <v>1</v>
      </c>
      <c r="F16" s="89"/>
      <c r="G16" s="76"/>
      <c r="H16" s="55"/>
      <c r="I16" s="55" t="s">
        <v>1435</v>
      </c>
      <c r="J16" s="70">
        <v>1</v>
      </c>
      <c r="K16" s="89"/>
      <c r="L16" s="76"/>
      <c r="M16" s="55"/>
      <c r="N16" s="55" t="s">
        <v>1435</v>
      </c>
      <c r="O16" s="70">
        <v>1</v>
      </c>
      <c r="P16" s="89"/>
      <c r="Q16" s="76"/>
      <c r="R16" s="55"/>
      <c r="S16" s="55" t="s">
        <v>1444</v>
      </c>
      <c r="T16" s="89"/>
    </row>
    <row r="17" spans="1:21" x14ac:dyDescent="0.2">
      <c r="A17" s="1" t="s">
        <v>1465</v>
      </c>
      <c r="B17" s="77"/>
      <c r="C17" s="52"/>
      <c r="D17" s="52" t="s">
        <v>1864</v>
      </c>
      <c r="E17" s="58">
        <v>0.2</v>
      </c>
      <c r="F17" s="90">
        <v>101</v>
      </c>
      <c r="G17" s="81"/>
      <c r="H17" s="65"/>
      <c r="I17" s="65" t="s">
        <v>1592</v>
      </c>
      <c r="J17" s="58">
        <v>0.23</v>
      </c>
      <c r="K17" s="90">
        <v>201</v>
      </c>
      <c r="L17" s="81"/>
      <c r="M17" s="65"/>
      <c r="N17" s="65" t="s">
        <v>1593</v>
      </c>
      <c r="O17" s="58">
        <v>0.05</v>
      </c>
      <c r="P17" s="90">
        <v>206</v>
      </c>
      <c r="Q17" s="77"/>
      <c r="R17" s="52"/>
      <c r="S17" s="98" t="s">
        <v>569</v>
      </c>
      <c r="T17" s="86">
        <v>503</v>
      </c>
    </row>
    <row r="18" spans="1:21" x14ac:dyDescent="0.2">
      <c r="A18" s="34">
        <f>A7+1</f>
        <v>43296</v>
      </c>
      <c r="B18" s="77"/>
      <c r="C18" s="52"/>
      <c r="D18" s="52" t="s">
        <v>1865</v>
      </c>
      <c r="E18" s="58">
        <v>0.2</v>
      </c>
      <c r="F18" s="86">
        <v>102</v>
      </c>
      <c r="G18" s="81" t="s">
        <v>1008</v>
      </c>
      <c r="H18" s="65"/>
      <c r="I18" s="65" t="s">
        <v>340</v>
      </c>
      <c r="J18" s="58">
        <v>2.67</v>
      </c>
      <c r="K18" s="90"/>
      <c r="L18" s="81" t="s">
        <v>1008</v>
      </c>
      <c r="M18" s="65"/>
      <c r="N18" s="98" t="s">
        <v>1185</v>
      </c>
      <c r="O18" s="58">
        <v>4.26</v>
      </c>
      <c r="P18" s="86">
        <v>819</v>
      </c>
      <c r="Q18" s="77"/>
      <c r="R18" s="52"/>
      <c r="S18" s="52" t="s">
        <v>1594</v>
      </c>
      <c r="T18" s="86"/>
    </row>
    <row r="19" spans="1:21" x14ac:dyDescent="0.2">
      <c r="B19" s="77"/>
      <c r="C19" s="52"/>
      <c r="D19" s="52" t="s">
        <v>1469</v>
      </c>
      <c r="E19" s="58">
        <v>0.39</v>
      </c>
      <c r="F19" s="90"/>
      <c r="G19" s="81"/>
      <c r="H19" s="65"/>
      <c r="I19" s="65" t="s">
        <v>569</v>
      </c>
      <c r="J19" s="58">
        <v>0.53</v>
      </c>
      <c r="K19" s="90">
        <v>503</v>
      </c>
      <c r="L19" s="81"/>
      <c r="M19" s="65"/>
      <c r="N19" s="65" t="s">
        <v>1566</v>
      </c>
      <c r="O19" s="58">
        <v>0.15</v>
      </c>
      <c r="P19" s="86"/>
      <c r="Q19" s="77"/>
      <c r="R19" s="52"/>
      <c r="S19" s="52"/>
      <c r="T19" s="86"/>
    </row>
    <row r="20" spans="1:21" x14ac:dyDescent="0.2">
      <c r="B20" s="77"/>
      <c r="C20" s="52"/>
      <c r="D20" s="52" t="s">
        <v>1470</v>
      </c>
      <c r="E20" s="58">
        <v>0.44</v>
      </c>
      <c r="F20" s="90"/>
      <c r="G20" s="81"/>
      <c r="H20" s="65"/>
      <c r="I20" s="65" t="s">
        <v>689</v>
      </c>
      <c r="J20" s="58">
        <v>0.59</v>
      </c>
      <c r="K20" s="90">
        <v>610</v>
      </c>
      <c r="L20" s="81"/>
      <c r="M20" s="65"/>
      <c r="N20" s="65" t="s">
        <v>1583</v>
      </c>
      <c r="O20" s="58">
        <v>0.2</v>
      </c>
      <c r="P20" s="86">
        <v>705</v>
      </c>
      <c r="Q20" s="77"/>
      <c r="R20" s="52"/>
      <c r="S20" s="52"/>
      <c r="T20" s="86"/>
    </row>
    <row r="21" spans="1:21" x14ac:dyDescent="0.2">
      <c r="A21" s="19">
        <f>SUM(O17:O26)*O16+SUM(J17:J26)*J16+SUM(E17:E26)*E16</f>
        <v>13.619999999999997</v>
      </c>
      <c r="B21" s="77"/>
      <c r="C21" s="52"/>
      <c r="D21" s="52" t="s">
        <v>1867</v>
      </c>
      <c r="E21" s="58">
        <v>0.17</v>
      </c>
      <c r="F21" s="90"/>
      <c r="G21" s="81"/>
      <c r="H21" s="65"/>
      <c r="I21" s="65"/>
      <c r="J21" s="58"/>
      <c r="K21" s="90"/>
      <c r="L21" s="81"/>
      <c r="M21" s="65"/>
      <c r="N21" s="65" t="s">
        <v>1567</v>
      </c>
      <c r="O21" s="58">
        <v>0.15</v>
      </c>
      <c r="P21" s="86">
        <v>708</v>
      </c>
      <c r="Q21" s="76"/>
      <c r="R21" s="55"/>
      <c r="S21" s="55" t="s">
        <v>1445</v>
      </c>
      <c r="T21" s="89"/>
    </row>
    <row r="22" spans="1:21" x14ac:dyDescent="0.2">
      <c r="B22" s="77"/>
      <c r="C22" s="52"/>
      <c r="D22" s="52" t="s">
        <v>72</v>
      </c>
      <c r="E22" s="58">
        <v>0.14000000000000001</v>
      </c>
      <c r="F22" s="90"/>
      <c r="G22" s="81"/>
      <c r="H22" s="65"/>
      <c r="I22" s="65"/>
      <c r="J22" s="58"/>
      <c r="K22" s="90"/>
      <c r="L22" s="81"/>
      <c r="M22" s="65"/>
      <c r="N22" s="65" t="s">
        <v>1871</v>
      </c>
      <c r="O22" s="58">
        <v>0.05</v>
      </c>
      <c r="P22" s="86"/>
      <c r="Q22" s="77"/>
      <c r="R22" s="52"/>
      <c r="S22" s="107" t="s">
        <v>1595</v>
      </c>
      <c r="T22" s="86">
        <v>819</v>
      </c>
    </row>
    <row r="23" spans="1:21" x14ac:dyDescent="0.2">
      <c r="B23" s="77"/>
      <c r="C23" s="52"/>
      <c r="D23" s="52" t="s">
        <v>1550</v>
      </c>
      <c r="E23" s="58">
        <v>0.25</v>
      </c>
      <c r="F23" s="90"/>
      <c r="G23" s="81"/>
      <c r="H23" s="65"/>
      <c r="I23" s="65"/>
      <c r="J23" s="58"/>
      <c r="K23" s="90"/>
      <c r="L23" s="81"/>
      <c r="M23" s="65"/>
      <c r="N23" s="98"/>
      <c r="O23" s="58"/>
      <c r="P23" s="86"/>
      <c r="Q23" s="77"/>
      <c r="R23" s="52"/>
      <c r="S23" s="52" t="s">
        <v>1596</v>
      </c>
      <c r="T23" s="86"/>
    </row>
    <row r="24" spans="1:21" x14ac:dyDescent="0.2">
      <c r="B24" s="77"/>
      <c r="C24" s="52"/>
      <c r="D24" s="52" t="s">
        <v>1560</v>
      </c>
      <c r="E24" s="58">
        <v>0.5</v>
      </c>
      <c r="F24" s="90"/>
      <c r="G24" s="81"/>
      <c r="H24" s="65"/>
      <c r="I24" s="65" t="s">
        <v>1868</v>
      </c>
      <c r="J24" s="58">
        <v>0.1</v>
      </c>
      <c r="K24" s="90">
        <v>100</v>
      </c>
      <c r="L24" s="81"/>
      <c r="M24" s="65"/>
      <c r="N24" s="65" t="s">
        <v>1868</v>
      </c>
      <c r="O24" s="58">
        <v>0.1</v>
      </c>
      <c r="P24" s="90">
        <v>100</v>
      </c>
      <c r="Q24" s="77"/>
      <c r="R24" s="52"/>
      <c r="S24" s="52"/>
      <c r="T24" s="86"/>
    </row>
    <row r="25" spans="1:21" x14ac:dyDescent="0.2">
      <c r="A25" s="20" t="s">
        <v>991</v>
      </c>
      <c r="B25" s="78"/>
      <c r="C25" s="59"/>
      <c r="D25" s="59"/>
      <c r="E25" s="61"/>
      <c r="F25" s="91"/>
      <c r="G25" s="82"/>
      <c r="H25" s="66"/>
      <c r="I25" s="66" t="s">
        <v>1879</v>
      </c>
      <c r="J25" s="61">
        <v>0.6</v>
      </c>
      <c r="K25" s="91"/>
      <c r="L25" s="82"/>
      <c r="M25" s="66"/>
      <c r="N25" s="66" t="s">
        <v>1475</v>
      </c>
      <c r="O25" s="61">
        <v>0.55000000000000004</v>
      </c>
      <c r="P25" s="87"/>
      <c r="Q25" s="78"/>
      <c r="R25" s="59"/>
      <c r="S25" s="59"/>
      <c r="T25" s="87"/>
      <c r="U25" s="1" t="s">
        <v>59</v>
      </c>
    </row>
    <row r="26" spans="1:21" x14ac:dyDescent="0.2">
      <c r="A26" s="20"/>
      <c r="B26" s="79"/>
      <c r="C26" s="62"/>
      <c r="D26" s="62"/>
      <c r="E26" s="64"/>
      <c r="F26" s="92"/>
      <c r="G26" s="83"/>
      <c r="H26" s="67"/>
      <c r="I26" s="67" t="s">
        <v>1520</v>
      </c>
      <c r="J26" s="64">
        <v>0.6</v>
      </c>
      <c r="K26" s="92"/>
      <c r="L26" s="83"/>
      <c r="M26" s="67"/>
      <c r="N26" s="67" t="s">
        <v>1579</v>
      </c>
      <c r="O26" s="64">
        <v>0.5</v>
      </c>
      <c r="P26" s="88"/>
      <c r="Q26" s="79"/>
      <c r="R26" s="62"/>
      <c r="S26" s="62"/>
      <c r="T26" s="88"/>
    </row>
    <row r="27" spans="1:21" x14ac:dyDescent="0.2">
      <c r="B27" s="76"/>
      <c r="C27" s="55"/>
      <c r="D27" s="55" t="s">
        <v>1435</v>
      </c>
      <c r="E27" s="70">
        <v>1</v>
      </c>
      <c r="F27" s="89"/>
      <c r="G27" s="76"/>
      <c r="H27" s="55"/>
      <c r="I27" s="55" t="s">
        <v>1435</v>
      </c>
      <c r="J27" s="70">
        <v>1</v>
      </c>
      <c r="K27" s="89"/>
      <c r="L27" s="84"/>
      <c r="M27" s="68"/>
      <c r="N27" s="68" t="s">
        <v>1437</v>
      </c>
      <c r="O27" s="71">
        <v>0.3</v>
      </c>
      <c r="P27" s="93"/>
      <c r="Q27" s="76"/>
      <c r="R27" s="55"/>
      <c r="S27" s="55" t="s">
        <v>1444</v>
      </c>
      <c r="T27" s="89"/>
    </row>
    <row r="28" spans="1:21" x14ac:dyDescent="0.2">
      <c r="A28" s="1" t="s">
        <v>1477</v>
      </c>
      <c r="B28" s="77"/>
      <c r="C28" s="52"/>
      <c r="D28" s="52" t="s">
        <v>1864</v>
      </c>
      <c r="E28" s="58">
        <v>0.2</v>
      </c>
      <c r="F28" s="90">
        <v>101</v>
      </c>
      <c r="G28" s="81"/>
      <c r="H28" s="65"/>
      <c r="I28" s="98" t="s">
        <v>1597</v>
      </c>
      <c r="J28" s="58">
        <v>0.2</v>
      </c>
      <c r="K28" s="90">
        <v>209</v>
      </c>
      <c r="L28" s="81"/>
      <c r="M28" s="65"/>
      <c r="N28" s="65" t="s">
        <v>784</v>
      </c>
      <c r="O28" s="58">
        <v>3.02</v>
      </c>
      <c r="P28" s="86">
        <v>827</v>
      </c>
      <c r="Q28" s="77"/>
      <c r="R28" s="52"/>
      <c r="S28" s="52" t="s">
        <v>1598</v>
      </c>
      <c r="T28" s="86">
        <v>420</v>
      </c>
    </row>
    <row r="29" spans="1:21" x14ac:dyDescent="0.2">
      <c r="A29" s="34">
        <f>A18+1</f>
        <v>43297</v>
      </c>
      <c r="B29" s="77"/>
      <c r="C29" s="52"/>
      <c r="D29" s="52" t="s">
        <v>1865</v>
      </c>
      <c r="E29" s="58">
        <v>0.2</v>
      </c>
      <c r="F29" s="86">
        <v>102</v>
      </c>
      <c r="G29" s="81" t="s">
        <v>1008</v>
      </c>
      <c r="H29" s="65"/>
      <c r="I29" s="65" t="s">
        <v>1599</v>
      </c>
      <c r="J29" s="58">
        <v>2.81</v>
      </c>
      <c r="K29" s="90">
        <v>420</v>
      </c>
      <c r="L29" s="81"/>
      <c r="M29" s="65"/>
      <c r="N29" s="65" t="s">
        <v>1600</v>
      </c>
      <c r="O29" s="58">
        <v>0.1</v>
      </c>
      <c r="P29" s="86">
        <v>713</v>
      </c>
      <c r="Q29" s="77"/>
      <c r="R29" s="52"/>
      <c r="S29" s="52" t="s">
        <v>1601</v>
      </c>
      <c r="T29" s="86"/>
    </row>
    <row r="30" spans="1:21" x14ac:dyDescent="0.2">
      <c r="B30" s="77"/>
      <c r="C30" s="52"/>
      <c r="D30" s="52" t="s">
        <v>1469</v>
      </c>
      <c r="E30" s="58">
        <v>0.39</v>
      </c>
      <c r="F30" s="90"/>
      <c r="G30" s="81"/>
      <c r="H30" s="65"/>
      <c r="I30" s="65" t="s">
        <v>1602</v>
      </c>
      <c r="J30" s="58"/>
      <c r="K30" s="90"/>
      <c r="L30" s="81"/>
      <c r="M30" s="65"/>
      <c r="N30" s="65" t="s">
        <v>1603</v>
      </c>
      <c r="O30" s="58">
        <v>0.18</v>
      </c>
      <c r="P30" s="86">
        <v>704</v>
      </c>
      <c r="Q30" s="77"/>
      <c r="R30" s="52"/>
      <c r="S30" s="52"/>
      <c r="T30" s="86"/>
    </row>
    <row r="31" spans="1:21" x14ac:dyDescent="0.2">
      <c r="B31" s="77"/>
      <c r="C31" s="52"/>
      <c r="D31" s="52" t="s">
        <v>1470</v>
      </c>
      <c r="E31" s="58">
        <v>0.44</v>
      </c>
      <c r="F31" s="90"/>
      <c r="G31" s="81"/>
      <c r="H31" s="65"/>
      <c r="I31" s="98" t="s">
        <v>622</v>
      </c>
      <c r="J31" s="58">
        <v>0.65</v>
      </c>
      <c r="K31" s="90">
        <v>504</v>
      </c>
      <c r="L31" s="81"/>
      <c r="M31" s="65"/>
      <c r="N31" s="98" t="s">
        <v>1567</v>
      </c>
      <c r="O31" s="58">
        <v>0.15</v>
      </c>
      <c r="P31" s="86">
        <v>708</v>
      </c>
      <c r="Q31" s="77"/>
      <c r="R31" s="52"/>
      <c r="S31" s="52"/>
      <c r="T31" s="86"/>
    </row>
    <row r="32" spans="1:21" x14ac:dyDescent="0.2">
      <c r="A32" s="19">
        <f>SUM(O28:O37)*O27+SUM(J28:J37)*J27+SUM(E28:E37)*E27</f>
        <v>9.2899999999999991</v>
      </c>
      <c r="B32" s="77"/>
      <c r="C32" s="52"/>
      <c r="D32" s="52" t="s">
        <v>1867</v>
      </c>
      <c r="E32" s="58">
        <v>0.17</v>
      </c>
      <c r="F32" s="90"/>
      <c r="G32" s="81"/>
      <c r="H32" s="65"/>
      <c r="I32" s="98" t="s">
        <v>695</v>
      </c>
      <c r="J32" s="58">
        <v>0.77</v>
      </c>
      <c r="K32" s="90">
        <v>605</v>
      </c>
      <c r="L32" s="81"/>
      <c r="M32" s="65"/>
      <c r="N32" s="65" t="s">
        <v>1871</v>
      </c>
      <c r="O32" s="58">
        <v>0.15</v>
      </c>
      <c r="P32" s="86"/>
      <c r="Q32" s="76"/>
      <c r="R32" s="55"/>
      <c r="S32" s="55" t="s">
        <v>1445</v>
      </c>
      <c r="T32" s="89"/>
    </row>
    <row r="33" spans="1:22" x14ac:dyDescent="0.2">
      <c r="B33" s="77"/>
      <c r="C33" s="52"/>
      <c r="D33" s="52" t="s">
        <v>72</v>
      </c>
      <c r="E33" s="58">
        <v>0.14000000000000001</v>
      </c>
      <c r="F33" s="90"/>
      <c r="G33" s="81"/>
      <c r="H33" s="65"/>
      <c r="I33" s="65"/>
      <c r="J33" s="58"/>
      <c r="K33" s="90"/>
      <c r="L33" s="81"/>
      <c r="M33" s="65"/>
      <c r="N33" s="65" t="s">
        <v>1548</v>
      </c>
      <c r="O33" s="58">
        <v>0.05</v>
      </c>
      <c r="P33" s="86"/>
      <c r="Q33" s="77"/>
      <c r="R33" s="52"/>
      <c r="S33" s="98" t="s">
        <v>784</v>
      </c>
      <c r="T33" s="86">
        <v>827</v>
      </c>
    </row>
    <row r="34" spans="1:22" x14ac:dyDescent="0.2">
      <c r="B34" s="77"/>
      <c r="C34" s="52"/>
      <c r="D34" s="52" t="s">
        <v>1550</v>
      </c>
      <c r="E34" s="58">
        <v>0.25</v>
      </c>
      <c r="F34" s="90"/>
      <c r="G34" s="81"/>
      <c r="H34" s="65"/>
      <c r="I34" s="65"/>
      <c r="J34" s="58"/>
      <c r="K34" s="90"/>
      <c r="L34" s="81"/>
      <c r="M34" s="65"/>
      <c r="N34" s="65"/>
      <c r="O34" s="58"/>
      <c r="P34" s="86"/>
      <c r="Q34" s="77"/>
      <c r="R34" s="52"/>
      <c r="S34" s="52"/>
      <c r="T34" s="86"/>
    </row>
    <row r="35" spans="1:22" x14ac:dyDescent="0.2">
      <c r="B35" s="77"/>
      <c r="C35" s="52"/>
      <c r="D35" s="98" t="s">
        <v>922</v>
      </c>
      <c r="E35" s="58">
        <v>0.5</v>
      </c>
      <c r="F35" s="90">
        <v>804</v>
      </c>
      <c r="G35" s="81"/>
      <c r="H35" s="65"/>
      <c r="I35" s="65" t="s">
        <v>1869</v>
      </c>
      <c r="J35" s="58">
        <v>0.1</v>
      </c>
      <c r="K35" s="90">
        <v>100</v>
      </c>
      <c r="L35" s="81"/>
      <c r="M35" s="65"/>
      <c r="N35" s="65" t="s">
        <v>1869</v>
      </c>
      <c r="O35" s="58">
        <v>0.1</v>
      </c>
      <c r="P35" s="90">
        <v>100</v>
      </c>
      <c r="Q35" s="77"/>
      <c r="R35" s="52"/>
      <c r="S35" s="52"/>
      <c r="T35" s="86"/>
    </row>
    <row r="36" spans="1:22" x14ac:dyDescent="0.2">
      <c r="A36" s="20" t="s">
        <v>991</v>
      </c>
      <c r="B36" s="78"/>
      <c r="C36" s="59"/>
      <c r="D36" s="59"/>
      <c r="E36" s="61"/>
      <c r="F36" s="91"/>
      <c r="G36" s="82"/>
      <c r="H36" s="66"/>
      <c r="I36" s="66" t="s">
        <v>1878</v>
      </c>
      <c r="J36" s="61">
        <v>0.2</v>
      </c>
      <c r="K36" s="91"/>
      <c r="L36" s="82"/>
      <c r="M36" s="66"/>
      <c r="N36" s="66" t="s">
        <v>1496</v>
      </c>
      <c r="O36" s="61">
        <v>0.55000000000000004</v>
      </c>
      <c r="P36" s="87"/>
      <c r="Q36" s="78"/>
      <c r="R36" s="59"/>
      <c r="S36" s="59"/>
      <c r="T36" s="87"/>
      <c r="U36" s="1" t="s">
        <v>59</v>
      </c>
    </row>
    <row r="37" spans="1:22" x14ac:dyDescent="0.2">
      <c r="A37" s="20"/>
      <c r="B37" s="79"/>
      <c r="C37" s="62"/>
      <c r="D37" s="62"/>
      <c r="E37" s="64"/>
      <c r="F37" s="92"/>
      <c r="G37" s="83"/>
      <c r="H37" s="67"/>
      <c r="I37" s="67" t="s">
        <v>1476</v>
      </c>
      <c r="J37" s="64">
        <v>0.8</v>
      </c>
      <c r="K37" s="92"/>
      <c r="L37" s="83"/>
      <c r="M37" s="67"/>
      <c r="N37" s="67" t="s">
        <v>1563</v>
      </c>
      <c r="O37" s="64">
        <v>0.6</v>
      </c>
      <c r="P37" s="88"/>
      <c r="Q37" s="79"/>
      <c r="R37" s="62"/>
      <c r="S37" s="62"/>
      <c r="T37" s="88"/>
    </row>
    <row r="38" spans="1:22" x14ac:dyDescent="0.2">
      <c r="B38" s="76"/>
      <c r="C38" s="55"/>
      <c r="D38" s="55" t="s">
        <v>1435</v>
      </c>
      <c r="E38" s="70">
        <v>1</v>
      </c>
      <c r="F38" s="89"/>
      <c r="G38" s="76"/>
      <c r="H38" s="55"/>
      <c r="I38" s="55" t="s">
        <v>1435</v>
      </c>
      <c r="J38" s="70">
        <v>1</v>
      </c>
      <c r="K38" s="89"/>
      <c r="L38" s="76"/>
      <c r="M38" s="55"/>
      <c r="N38" s="55" t="s">
        <v>1435</v>
      </c>
      <c r="O38" s="70">
        <v>1</v>
      </c>
      <c r="P38" s="89"/>
      <c r="Q38" s="76"/>
      <c r="R38" s="55"/>
      <c r="S38" s="55" t="s">
        <v>1444</v>
      </c>
      <c r="T38" s="89"/>
    </row>
    <row r="39" spans="1:22" x14ac:dyDescent="0.2">
      <c r="A39" s="1" t="s">
        <v>1485</v>
      </c>
      <c r="B39" s="77"/>
      <c r="C39" s="52"/>
      <c r="D39" s="52" t="s">
        <v>1864</v>
      </c>
      <c r="E39" s="58">
        <v>0.2</v>
      </c>
      <c r="F39" s="90">
        <v>101</v>
      </c>
      <c r="G39" s="81"/>
      <c r="H39" s="65"/>
      <c r="I39" s="65" t="s">
        <v>1541</v>
      </c>
      <c r="J39" s="58">
        <v>0.02</v>
      </c>
      <c r="K39" s="90">
        <v>206</v>
      </c>
      <c r="L39" s="81"/>
      <c r="M39" s="65"/>
      <c r="N39" s="65" t="s">
        <v>1604</v>
      </c>
      <c r="O39" s="58">
        <v>0.17</v>
      </c>
      <c r="P39" s="86">
        <v>209</v>
      </c>
      <c r="Q39" s="77"/>
      <c r="R39" s="52"/>
      <c r="S39" s="98" t="s">
        <v>920</v>
      </c>
      <c r="T39" s="86">
        <v>414</v>
      </c>
    </row>
    <row r="40" spans="1:22" x14ac:dyDescent="0.2">
      <c r="A40" s="34">
        <f>A29+1</f>
        <v>43298</v>
      </c>
      <c r="B40" s="77"/>
      <c r="C40" s="52"/>
      <c r="D40" s="52" t="s">
        <v>1865</v>
      </c>
      <c r="E40" s="58">
        <v>0.2</v>
      </c>
      <c r="F40" s="86">
        <v>102</v>
      </c>
      <c r="G40" s="81" t="s">
        <v>1008</v>
      </c>
      <c r="H40" s="65"/>
      <c r="I40" s="65" t="s">
        <v>331</v>
      </c>
      <c r="J40" s="58">
        <v>3.39</v>
      </c>
      <c r="K40" s="90">
        <v>414</v>
      </c>
      <c r="L40" s="81" t="s">
        <v>1008</v>
      </c>
      <c r="M40" s="65"/>
      <c r="N40" s="65" t="s">
        <v>1605</v>
      </c>
      <c r="O40" s="58">
        <v>1.28</v>
      </c>
      <c r="P40" s="86"/>
      <c r="Q40" s="77"/>
      <c r="R40" s="52"/>
      <c r="S40" s="52"/>
      <c r="T40" s="86"/>
    </row>
    <row r="41" spans="1:22" x14ac:dyDescent="0.2">
      <c r="B41" s="77"/>
      <c r="C41" s="52"/>
      <c r="D41" s="52" t="s">
        <v>1469</v>
      </c>
      <c r="E41" s="58">
        <v>0.39</v>
      </c>
      <c r="F41" s="90"/>
      <c r="G41" s="81"/>
      <c r="H41" s="65"/>
      <c r="I41" s="65" t="s">
        <v>1606</v>
      </c>
      <c r="J41" s="58">
        <v>0.17</v>
      </c>
      <c r="K41" s="90">
        <v>308</v>
      </c>
      <c r="L41" s="81"/>
      <c r="M41" s="65"/>
      <c r="N41" s="65" t="s">
        <v>1607</v>
      </c>
      <c r="O41" s="58">
        <v>0.1</v>
      </c>
      <c r="P41" s="86"/>
      <c r="Q41" s="77"/>
      <c r="R41" s="52"/>
      <c r="S41" s="52"/>
      <c r="T41" s="86"/>
    </row>
    <row r="42" spans="1:22" x14ac:dyDescent="0.2">
      <c r="B42" s="77"/>
      <c r="C42" s="52"/>
      <c r="D42" s="52" t="s">
        <v>1470</v>
      </c>
      <c r="E42" s="58">
        <v>0.44</v>
      </c>
      <c r="F42" s="90"/>
      <c r="G42" s="81"/>
      <c r="H42" s="65"/>
      <c r="I42" s="65" t="s">
        <v>1192</v>
      </c>
      <c r="J42" s="58">
        <v>0.55000000000000004</v>
      </c>
      <c r="K42" s="90">
        <v>506</v>
      </c>
      <c r="L42" s="81"/>
      <c r="M42" s="65"/>
      <c r="N42" s="65" t="s">
        <v>1608</v>
      </c>
      <c r="O42" s="58">
        <v>0.56999999999999995</v>
      </c>
      <c r="P42" s="86">
        <v>507</v>
      </c>
      <c r="Q42" s="77"/>
      <c r="R42" s="52"/>
      <c r="S42" s="52"/>
      <c r="T42" s="86"/>
    </row>
    <row r="43" spans="1:22" x14ac:dyDescent="0.2">
      <c r="A43" s="19">
        <f>SUM(O39:O48)*O38+SUM(J39:J48)*J38+SUM(E39:E48)*E38</f>
        <v>11.52</v>
      </c>
      <c r="B43" s="77"/>
      <c r="C43" s="52"/>
      <c r="D43" s="52" t="s">
        <v>1867</v>
      </c>
      <c r="E43" s="58">
        <v>0.17</v>
      </c>
      <c r="F43" s="90"/>
      <c r="G43" s="81"/>
      <c r="H43" s="65"/>
      <c r="I43" s="65" t="s">
        <v>690</v>
      </c>
      <c r="J43" s="58">
        <v>0.61</v>
      </c>
      <c r="K43" s="90">
        <v>610</v>
      </c>
      <c r="L43" s="81"/>
      <c r="M43" s="65"/>
      <c r="N43" s="65" t="s">
        <v>1546</v>
      </c>
      <c r="O43" s="58">
        <v>0.46</v>
      </c>
      <c r="P43" s="86"/>
      <c r="Q43" s="76"/>
      <c r="R43" s="55"/>
      <c r="S43" s="55" t="s">
        <v>1445</v>
      </c>
      <c r="T43" s="89"/>
    </row>
    <row r="44" spans="1:22" x14ac:dyDescent="0.2">
      <c r="B44" s="77"/>
      <c r="C44" s="52"/>
      <c r="D44" s="52" t="s">
        <v>72</v>
      </c>
      <c r="E44" s="58">
        <v>0.14000000000000001</v>
      </c>
      <c r="F44" s="90"/>
      <c r="G44" s="81"/>
      <c r="H44" s="65"/>
      <c r="I44" s="65"/>
      <c r="J44" s="58"/>
      <c r="K44" s="90"/>
      <c r="L44" s="81"/>
      <c r="M44" s="65"/>
      <c r="N44" s="98" t="s">
        <v>1609</v>
      </c>
      <c r="O44" s="106">
        <v>0.11</v>
      </c>
      <c r="P44" s="86">
        <v>302</v>
      </c>
      <c r="Q44" s="77"/>
      <c r="R44" s="52"/>
      <c r="S44" s="52" t="s">
        <v>1610</v>
      </c>
      <c r="T44" s="86"/>
      <c r="V44" s="1" t="s">
        <v>59</v>
      </c>
    </row>
    <row r="45" spans="1:22" x14ac:dyDescent="0.2">
      <c r="B45" s="77"/>
      <c r="C45" s="52"/>
      <c r="D45" s="52" t="s">
        <v>1550</v>
      </c>
      <c r="E45" s="58">
        <v>0.25</v>
      </c>
      <c r="F45" s="90"/>
      <c r="G45" s="81"/>
      <c r="H45" s="65"/>
      <c r="I45" s="65"/>
      <c r="J45" s="58"/>
      <c r="K45" s="90"/>
      <c r="L45" s="81"/>
      <c r="M45" s="65"/>
      <c r="N45" s="65"/>
      <c r="O45" s="58"/>
      <c r="P45" s="86"/>
      <c r="Q45" s="77"/>
      <c r="R45" s="52"/>
      <c r="S45" s="52"/>
      <c r="T45" s="86"/>
    </row>
    <row r="46" spans="1:22" x14ac:dyDescent="0.2">
      <c r="B46" s="77"/>
      <c r="C46" s="52"/>
      <c r="D46" s="98" t="s">
        <v>1573</v>
      </c>
      <c r="E46" s="58">
        <v>0.5</v>
      </c>
      <c r="F46" s="90"/>
      <c r="G46" s="81"/>
      <c r="H46" s="65"/>
      <c r="I46" s="65" t="s">
        <v>1574</v>
      </c>
      <c r="J46" s="58">
        <v>0.1</v>
      </c>
      <c r="K46" s="90">
        <v>100</v>
      </c>
      <c r="L46" s="81"/>
      <c r="M46" s="65"/>
      <c r="N46" s="65" t="s">
        <v>1574</v>
      </c>
      <c r="O46" s="58">
        <v>0.1</v>
      </c>
      <c r="P46" s="90">
        <v>100</v>
      </c>
      <c r="Q46" s="77"/>
      <c r="R46" s="52"/>
      <c r="S46" s="52" t="s">
        <v>59</v>
      </c>
      <c r="T46" s="86"/>
      <c r="U46" s="1" t="s">
        <v>59</v>
      </c>
    </row>
    <row r="47" spans="1:22" x14ac:dyDescent="0.2">
      <c r="A47" s="20" t="s">
        <v>991</v>
      </c>
      <c r="B47" s="78"/>
      <c r="C47" s="59"/>
      <c r="D47" s="59"/>
      <c r="E47" s="61"/>
      <c r="F47" s="91"/>
      <c r="G47" s="82"/>
      <c r="H47" s="66"/>
      <c r="I47" s="66" t="s">
        <v>75</v>
      </c>
      <c r="J47" s="61">
        <v>0.4</v>
      </c>
      <c r="K47" s="91"/>
      <c r="L47" s="82"/>
      <c r="M47" s="66"/>
      <c r="N47" s="66" t="s">
        <v>1875</v>
      </c>
      <c r="O47" s="61">
        <v>0.2</v>
      </c>
      <c r="P47" s="87"/>
      <c r="Q47" s="78"/>
      <c r="R47" s="59"/>
      <c r="S47" s="59"/>
      <c r="T47" s="87"/>
    </row>
    <row r="48" spans="1:22" x14ac:dyDescent="0.2">
      <c r="A48" s="20"/>
      <c r="B48" s="79"/>
      <c r="C48" s="62"/>
      <c r="D48" s="62"/>
      <c r="E48" s="64"/>
      <c r="F48" s="92"/>
      <c r="G48" s="83"/>
      <c r="H48" s="67"/>
      <c r="I48" s="67" t="s">
        <v>1464</v>
      </c>
      <c r="J48" s="64">
        <v>0.5</v>
      </c>
      <c r="K48" s="92"/>
      <c r="L48" s="83"/>
      <c r="M48" s="67"/>
      <c r="N48" s="67" t="s">
        <v>1562</v>
      </c>
      <c r="O48" s="64">
        <v>0.5</v>
      </c>
      <c r="P48" s="88"/>
      <c r="Q48" s="79"/>
      <c r="R48" s="62"/>
      <c r="S48" s="62"/>
      <c r="T48" s="88"/>
    </row>
    <row r="49" spans="1:21" x14ac:dyDescent="0.2">
      <c r="B49" s="76"/>
      <c r="C49" s="55"/>
      <c r="D49" s="55" t="s">
        <v>1435</v>
      </c>
      <c r="E49" s="70">
        <v>1</v>
      </c>
      <c r="F49" s="89"/>
      <c r="G49" s="76"/>
      <c r="H49" s="55"/>
      <c r="I49" s="55" t="s">
        <v>1435</v>
      </c>
      <c r="J49" s="70">
        <v>1</v>
      </c>
      <c r="K49" s="89"/>
      <c r="L49" s="76"/>
      <c r="M49" s="55"/>
      <c r="N49" s="55" t="s">
        <v>1436</v>
      </c>
      <c r="O49" s="70">
        <v>0.75</v>
      </c>
      <c r="P49" s="89"/>
      <c r="Q49" s="76"/>
      <c r="R49" s="55"/>
      <c r="S49" s="55" t="s">
        <v>1444</v>
      </c>
      <c r="T49" s="89"/>
    </row>
    <row r="50" spans="1:21" x14ac:dyDescent="0.2">
      <c r="A50" s="1" t="s">
        <v>1497</v>
      </c>
      <c r="B50" s="77"/>
      <c r="C50" s="52"/>
      <c r="D50" s="52" t="s">
        <v>1864</v>
      </c>
      <c r="E50" s="58">
        <v>0.2</v>
      </c>
      <c r="F50" s="90">
        <v>101</v>
      </c>
      <c r="G50" s="81"/>
      <c r="H50" s="65"/>
      <c r="I50" s="65" t="s">
        <v>1195</v>
      </c>
      <c r="J50" s="58">
        <v>0.32</v>
      </c>
      <c r="K50" s="90">
        <v>218</v>
      </c>
      <c r="L50" s="81" t="s">
        <v>1008</v>
      </c>
      <c r="M50" s="65"/>
      <c r="N50" s="65" t="s">
        <v>799</v>
      </c>
      <c r="O50" s="58">
        <v>2.59</v>
      </c>
      <c r="P50" s="86">
        <v>902</v>
      </c>
      <c r="Q50" s="77"/>
      <c r="R50" s="52"/>
      <c r="S50" s="107" t="s">
        <v>1611</v>
      </c>
      <c r="T50" s="86"/>
    </row>
    <row r="51" spans="1:21" x14ac:dyDescent="0.2">
      <c r="A51" s="34">
        <f>A40+1</f>
        <v>43299</v>
      </c>
      <c r="B51" s="77"/>
      <c r="C51" s="52"/>
      <c r="D51" s="52" t="s">
        <v>1865</v>
      </c>
      <c r="E51" s="58">
        <v>0.2</v>
      </c>
      <c r="F51" s="86">
        <v>102</v>
      </c>
      <c r="G51" s="81" t="s">
        <v>1008</v>
      </c>
      <c r="H51" s="65"/>
      <c r="I51" s="98" t="s">
        <v>1612</v>
      </c>
      <c r="J51" s="58">
        <v>2.64</v>
      </c>
      <c r="K51" s="90">
        <v>454</v>
      </c>
      <c r="L51" s="81"/>
      <c r="M51" s="65"/>
      <c r="N51" s="65" t="s">
        <v>1546</v>
      </c>
      <c r="O51" s="58">
        <v>0.46</v>
      </c>
      <c r="P51" s="86"/>
      <c r="Q51" s="77"/>
      <c r="R51" s="52"/>
      <c r="S51" s="52"/>
      <c r="T51" s="86"/>
    </row>
    <row r="52" spans="1:21" x14ac:dyDescent="0.2">
      <c r="B52" s="77"/>
      <c r="C52" s="52"/>
      <c r="D52" s="52" t="s">
        <v>1469</v>
      </c>
      <c r="E52" s="58">
        <v>0.39</v>
      </c>
      <c r="F52" s="90"/>
      <c r="G52" s="81"/>
      <c r="H52" s="65"/>
      <c r="I52" s="65" t="s">
        <v>1613</v>
      </c>
      <c r="J52" s="58"/>
      <c r="K52" s="90"/>
      <c r="L52" s="81"/>
      <c r="M52" s="65"/>
      <c r="N52" s="65" t="s">
        <v>1548</v>
      </c>
      <c r="O52" s="58">
        <v>0.05</v>
      </c>
      <c r="P52" s="86"/>
      <c r="Q52" s="77"/>
      <c r="R52" s="52"/>
      <c r="S52" s="52"/>
      <c r="T52" s="86"/>
    </row>
    <row r="53" spans="1:21" x14ac:dyDescent="0.2">
      <c r="B53" s="77"/>
      <c r="C53" s="52"/>
      <c r="D53" s="52" t="s">
        <v>1470</v>
      </c>
      <c r="E53" s="58">
        <v>0.44</v>
      </c>
      <c r="F53" s="90"/>
      <c r="G53" s="81"/>
      <c r="H53" s="65"/>
      <c r="I53" s="65" t="s">
        <v>1500</v>
      </c>
      <c r="J53" s="58">
        <v>0.68</v>
      </c>
      <c r="K53" s="90">
        <v>509</v>
      </c>
      <c r="L53" s="81"/>
      <c r="M53" s="65"/>
      <c r="N53" s="65"/>
      <c r="O53" s="58"/>
      <c r="P53" s="86"/>
      <c r="Q53" s="77"/>
      <c r="R53" s="52"/>
      <c r="S53" s="52"/>
      <c r="T53" s="86"/>
    </row>
    <row r="54" spans="1:21" x14ac:dyDescent="0.2">
      <c r="A54" s="19">
        <f>SUM(O50:O59)*O49+SUM(J50:J59)*J49+SUM(E50:E59)*E49</f>
        <v>10.9575</v>
      </c>
      <c r="B54" s="77"/>
      <c r="C54" s="52"/>
      <c r="D54" s="52" t="s">
        <v>1867</v>
      </c>
      <c r="E54" s="58">
        <v>0.17</v>
      </c>
      <c r="F54" s="90"/>
      <c r="G54" s="81"/>
      <c r="H54" s="65"/>
      <c r="I54" s="98" t="s">
        <v>1614</v>
      </c>
      <c r="J54" s="106"/>
      <c r="K54" s="90"/>
      <c r="L54" s="81"/>
      <c r="M54" s="65"/>
      <c r="N54" s="98" t="s">
        <v>1615</v>
      </c>
      <c r="O54" s="106">
        <v>1</v>
      </c>
      <c r="P54" s="86"/>
      <c r="Q54" s="76"/>
      <c r="R54" s="55"/>
      <c r="S54" s="55" t="s">
        <v>1445</v>
      </c>
      <c r="T54" s="89"/>
      <c r="U54" s="1" t="s">
        <v>59</v>
      </c>
    </row>
    <row r="55" spans="1:21" x14ac:dyDescent="0.2">
      <c r="B55" s="77"/>
      <c r="C55" s="52"/>
      <c r="D55" s="52" t="s">
        <v>72</v>
      </c>
      <c r="E55" s="58">
        <v>0.14000000000000001</v>
      </c>
      <c r="F55" s="90"/>
      <c r="G55" s="81"/>
      <c r="H55" s="65"/>
      <c r="I55" s="65"/>
      <c r="J55" s="58"/>
      <c r="K55" s="90"/>
      <c r="L55" s="81"/>
      <c r="M55" s="65"/>
      <c r="N55" s="65"/>
      <c r="O55" s="58"/>
      <c r="P55" s="86"/>
      <c r="Q55" s="77"/>
      <c r="R55" s="52"/>
      <c r="S55" s="65" t="s">
        <v>799</v>
      </c>
      <c r="T55" s="86">
        <v>902</v>
      </c>
    </row>
    <row r="56" spans="1:21" x14ac:dyDescent="0.2">
      <c r="B56" s="77"/>
      <c r="C56" s="52"/>
      <c r="D56" s="52" t="s">
        <v>1550</v>
      </c>
      <c r="E56" s="58">
        <v>0.25</v>
      </c>
      <c r="F56" s="90"/>
      <c r="G56" s="81"/>
      <c r="H56" s="65"/>
      <c r="I56" s="65"/>
      <c r="J56" s="58"/>
      <c r="K56" s="90"/>
      <c r="L56" s="81"/>
      <c r="M56" s="65"/>
      <c r="N56" s="65"/>
      <c r="O56" s="58"/>
      <c r="P56" s="86"/>
      <c r="Q56" s="77"/>
      <c r="R56" s="52"/>
      <c r="S56" s="107" t="s">
        <v>1429</v>
      </c>
      <c r="T56" s="86"/>
    </row>
    <row r="57" spans="1:21" x14ac:dyDescent="0.2">
      <c r="B57" s="77"/>
      <c r="C57" s="52"/>
      <c r="D57" s="52" t="s">
        <v>1551</v>
      </c>
      <c r="E57" s="58">
        <v>0.54</v>
      </c>
      <c r="F57" s="90"/>
      <c r="G57" s="81"/>
      <c r="H57" s="65"/>
      <c r="I57" s="65" t="s">
        <v>1869</v>
      </c>
      <c r="J57" s="58">
        <v>0.1</v>
      </c>
      <c r="K57" s="90">
        <v>100</v>
      </c>
      <c r="L57" s="81"/>
      <c r="M57" s="65"/>
      <c r="N57" s="65" t="s">
        <v>1869</v>
      </c>
      <c r="O57" s="58">
        <v>0.1</v>
      </c>
      <c r="P57" s="90">
        <v>100</v>
      </c>
      <c r="Q57" s="77"/>
      <c r="R57" s="52"/>
      <c r="S57" s="52" t="s">
        <v>59</v>
      </c>
      <c r="T57" s="86"/>
    </row>
    <row r="58" spans="1:21" x14ac:dyDescent="0.2">
      <c r="A58" s="20" t="s">
        <v>991</v>
      </c>
      <c r="B58" s="78"/>
      <c r="C58" s="59"/>
      <c r="D58" s="59"/>
      <c r="E58" s="61"/>
      <c r="F58" s="91"/>
      <c r="G58" s="82"/>
      <c r="H58" s="66"/>
      <c r="I58" s="66" t="s">
        <v>1876</v>
      </c>
      <c r="J58" s="61">
        <v>0.2</v>
      </c>
      <c r="K58" s="91"/>
      <c r="L58" s="82"/>
      <c r="M58" s="66"/>
      <c r="N58" s="66" t="s">
        <v>1506</v>
      </c>
      <c r="O58" s="61">
        <v>0.45</v>
      </c>
      <c r="P58" s="87"/>
      <c r="Q58" s="78"/>
      <c r="R58" s="59"/>
      <c r="S58" s="59"/>
      <c r="T58" s="87"/>
    </row>
    <row r="59" spans="1:21" x14ac:dyDescent="0.2">
      <c r="A59" s="20"/>
      <c r="B59" s="79"/>
      <c r="C59" s="62"/>
      <c r="D59" s="62"/>
      <c r="E59" s="64"/>
      <c r="F59" s="92"/>
      <c r="G59" s="83"/>
      <c r="H59" s="67"/>
      <c r="I59" s="67" t="s">
        <v>1563</v>
      </c>
      <c r="J59" s="64">
        <v>0.6</v>
      </c>
      <c r="K59" s="92"/>
      <c r="L59" s="83"/>
      <c r="M59" s="67"/>
      <c r="N59" s="67" t="s">
        <v>1476</v>
      </c>
      <c r="O59" s="64">
        <v>0.8</v>
      </c>
      <c r="P59" s="88"/>
      <c r="Q59" s="79"/>
      <c r="R59" s="62"/>
      <c r="S59" s="62"/>
      <c r="T59" s="88"/>
    </row>
    <row r="60" spans="1:21" x14ac:dyDescent="0.2">
      <c r="B60" s="76"/>
      <c r="C60" s="55"/>
      <c r="D60" s="55" t="s">
        <v>1436</v>
      </c>
      <c r="E60" s="70">
        <v>0.75</v>
      </c>
      <c r="F60" s="89"/>
      <c r="G60" s="76"/>
      <c r="H60" s="55"/>
      <c r="I60" s="55" t="s">
        <v>1438</v>
      </c>
      <c r="J60" s="70">
        <v>0.1</v>
      </c>
      <c r="K60" s="89"/>
      <c r="L60" s="76"/>
      <c r="M60" s="55"/>
      <c r="N60" s="55" t="s">
        <v>1438</v>
      </c>
      <c r="O60" s="70">
        <v>0.1</v>
      </c>
      <c r="P60" s="89"/>
      <c r="Q60" s="76"/>
      <c r="R60" s="55"/>
      <c r="S60" s="55" t="s">
        <v>1444</v>
      </c>
      <c r="T60" s="89"/>
    </row>
    <row r="61" spans="1:21" x14ac:dyDescent="0.2">
      <c r="A61" s="1" t="s">
        <v>1507</v>
      </c>
      <c r="B61" s="77"/>
      <c r="C61" s="52"/>
      <c r="D61" s="52" t="s">
        <v>1864</v>
      </c>
      <c r="E61" s="58">
        <v>0.2</v>
      </c>
      <c r="F61" s="90">
        <v>101</v>
      </c>
      <c r="G61" s="81" t="s">
        <v>1008</v>
      </c>
      <c r="H61" s="65"/>
      <c r="I61" s="65" t="s">
        <v>337</v>
      </c>
      <c r="J61" s="58">
        <v>5.27</v>
      </c>
      <c r="K61" s="90">
        <v>419</v>
      </c>
      <c r="L61" s="81"/>
      <c r="M61" s="65"/>
      <c r="N61" s="65" t="s">
        <v>761</v>
      </c>
      <c r="O61" s="58">
        <v>3</v>
      </c>
      <c r="P61" s="86">
        <v>808</v>
      </c>
      <c r="Q61" s="77"/>
      <c r="R61" s="52"/>
      <c r="S61" s="98" t="s">
        <v>1616</v>
      </c>
      <c r="T61" s="86"/>
    </row>
    <row r="62" spans="1:21" x14ac:dyDescent="0.2">
      <c r="A62" s="34">
        <f>A51+1</f>
        <v>43300</v>
      </c>
      <c r="B62" s="77"/>
      <c r="C62" s="52"/>
      <c r="D62" s="52" t="s">
        <v>1865</v>
      </c>
      <c r="E62" s="58">
        <v>0.2</v>
      </c>
      <c r="F62" s="86">
        <v>102</v>
      </c>
      <c r="G62" s="81"/>
      <c r="H62" s="65"/>
      <c r="I62" s="98" t="s">
        <v>1616</v>
      </c>
      <c r="J62" s="106">
        <v>0.94</v>
      </c>
      <c r="K62" s="90"/>
      <c r="L62" s="81"/>
      <c r="M62" s="65"/>
      <c r="N62" s="65" t="s">
        <v>1566</v>
      </c>
      <c r="O62" s="58">
        <v>0.15</v>
      </c>
      <c r="P62" s="86"/>
      <c r="Q62" s="77"/>
      <c r="R62" s="52"/>
      <c r="S62" s="52"/>
      <c r="T62" s="86"/>
    </row>
    <row r="63" spans="1:21" x14ac:dyDescent="0.2">
      <c r="B63" s="77" t="s">
        <v>1513</v>
      </c>
      <c r="C63" s="52"/>
      <c r="D63" s="52" t="s">
        <v>1469</v>
      </c>
      <c r="E63" s="58">
        <v>0.39</v>
      </c>
      <c r="F63" s="90"/>
      <c r="G63" s="81"/>
      <c r="H63" s="65"/>
      <c r="I63" s="65" t="s">
        <v>1617</v>
      </c>
      <c r="J63" s="58">
        <v>1.37</v>
      </c>
      <c r="K63" s="90">
        <v>603</v>
      </c>
      <c r="L63" s="81"/>
      <c r="M63" s="65"/>
      <c r="N63" s="65" t="s">
        <v>1600</v>
      </c>
      <c r="O63" s="58">
        <v>0.1</v>
      </c>
      <c r="P63" s="86">
        <v>713</v>
      </c>
      <c r="Q63" s="77"/>
      <c r="R63" s="52"/>
      <c r="S63" s="52"/>
      <c r="T63" s="86"/>
    </row>
    <row r="64" spans="1:21" x14ac:dyDescent="0.2">
      <c r="B64" s="77"/>
      <c r="C64" s="52"/>
      <c r="D64" s="52" t="s">
        <v>1470</v>
      </c>
      <c r="E64" s="58">
        <v>0.44</v>
      </c>
      <c r="F64" s="90"/>
      <c r="G64" s="81"/>
      <c r="H64" s="65"/>
      <c r="I64" s="65" t="s">
        <v>1618</v>
      </c>
      <c r="J64" s="58">
        <v>0.46</v>
      </c>
      <c r="K64" s="86"/>
      <c r="L64" s="81"/>
      <c r="M64" s="65"/>
      <c r="N64" s="65" t="s">
        <v>1567</v>
      </c>
      <c r="O64" s="58">
        <v>0.15</v>
      </c>
      <c r="P64" s="86">
        <v>708</v>
      </c>
      <c r="Q64" s="77"/>
      <c r="R64" s="52"/>
      <c r="S64" s="52"/>
      <c r="T64" s="86"/>
    </row>
    <row r="65" spans="1:22" x14ac:dyDescent="0.2">
      <c r="A65" s="19">
        <f>SUM(O61:O70)*O60+SUM(J61:J70)*J60+SUM(E61:E70)*E60</f>
        <v>3.0589999999999997</v>
      </c>
      <c r="B65" s="77"/>
      <c r="C65" s="52"/>
      <c r="D65" s="52" t="s">
        <v>1867</v>
      </c>
      <c r="E65" s="58">
        <v>0.17</v>
      </c>
      <c r="F65" s="90"/>
      <c r="G65" s="81"/>
      <c r="H65" s="65"/>
      <c r="I65" s="65" t="s">
        <v>1871</v>
      </c>
      <c r="J65" s="58">
        <v>0.05</v>
      </c>
      <c r="K65" s="90"/>
      <c r="L65" s="81"/>
      <c r="M65" s="65"/>
      <c r="N65" s="65" t="s">
        <v>1548</v>
      </c>
      <c r="O65" s="58">
        <v>0.05</v>
      </c>
      <c r="P65" s="86"/>
      <c r="Q65" s="76"/>
      <c r="R65" s="55"/>
      <c r="S65" s="55" t="s">
        <v>1445</v>
      </c>
      <c r="T65" s="89"/>
    </row>
    <row r="66" spans="1:22" x14ac:dyDescent="0.2">
      <c r="B66" s="77"/>
      <c r="C66" s="52"/>
      <c r="D66" s="52" t="s">
        <v>72</v>
      </c>
      <c r="E66" s="58">
        <v>0.14000000000000001</v>
      </c>
      <c r="F66" s="90"/>
      <c r="G66" s="81"/>
      <c r="H66" s="65"/>
      <c r="I66" s="65"/>
      <c r="J66" s="58"/>
      <c r="K66" s="90"/>
      <c r="L66" s="81"/>
      <c r="M66" s="65"/>
      <c r="N66" s="65"/>
      <c r="O66" s="58"/>
      <c r="P66" s="86"/>
      <c r="Q66" s="77"/>
      <c r="R66" s="52"/>
      <c r="S66" s="65" t="s">
        <v>1619</v>
      </c>
      <c r="T66" s="86">
        <v>808</v>
      </c>
    </row>
    <row r="67" spans="1:22" x14ac:dyDescent="0.2">
      <c r="B67" s="77"/>
      <c r="C67" s="52"/>
      <c r="D67" s="52" t="s">
        <v>1550</v>
      </c>
      <c r="E67" s="58">
        <v>0.25</v>
      </c>
      <c r="F67" s="90"/>
      <c r="G67" s="81"/>
      <c r="H67" s="65"/>
      <c r="I67" s="65"/>
      <c r="J67" s="58"/>
      <c r="K67" s="90"/>
      <c r="L67" s="81"/>
      <c r="M67" s="65"/>
      <c r="N67" s="65"/>
      <c r="O67" s="58"/>
      <c r="P67" s="86"/>
      <c r="Q67" s="77"/>
      <c r="R67" s="52"/>
      <c r="S67" s="52"/>
      <c r="T67" s="86"/>
    </row>
    <row r="68" spans="1:22" x14ac:dyDescent="0.2">
      <c r="B68" s="77"/>
      <c r="C68" s="52"/>
      <c r="D68" s="52" t="s">
        <v>1033</v>
      </c>
      <c r="E68" s="58">
        <v>0.51</v>
      </c>
      <c r="F68" s="90"/>
      <c r="G68" s="81"/>
      <c r="H68" s="65"/>
      <c r="I68" s="65" t="s">
        <v>1868</v>
      </c>
      <c r="J68" s="58">
        <v>0.1</v>
      </c>
      <c r="K68" s="90">
        <v>100</v>
      </c>
      <c r="L68" s="81"/>
      <c r="M68" s="65"/>
      <c r="N68" s="65" t="s">
        <v>1868</v>
      </c>
      <c r="O68" s="58">
        <v>0.1</v>
      </c>
      <c r="P68" s="90">
        <v>100</v>
      </c>
      <c r="Q68" s="77"/>
      <c r="R68" s="52"/>
      <c r="S68" s="52"/>
      <c r="T68" s="86"/>
    </row>
    <row r="69" spans="1:22" x14ac:dyDescent="0.2">
      <c r="A69" s="20" t="s">
        <v>991</v>
      </c>
      <c r="B69" s="78"/>
      <c r="C69" s="59"/>
      <c r="D69" s="59"/>
      <c r="E69" s="60"/>
      <c r="F69" s="91"/>
      <c r="G69" s="82"/>
      <c r="H69" s="66"/>
      <c r="I69" s="66" t="s">
        <v>1561</v>
      </c>
      <c r="J69" s="61">
        <v>0.35</v>
      </c>
      <c r="K69" s="91"/>
      <c r="L69" s="82"/>
      <c r="M69" s="66"/>
      <c r="N69" s="66" t="s">
        <v>1463</v>
      </c>
      <c r="O69" s="61">
        <v>0.15</v>
      </c>
      <c r="P69" s="87"/>
      <c r="Q69" s="78"/>
      <c r="R69" s="59"/>
      <c r="S69" s="59"/>
      <c r="T69" s="87"/>
    </row>
    <row r="70" spans="1:22" x14ac:dyDescent="0.2">
      <c r="A70" s="20"/>
      <c r="B70" s="79"/>
      <c r="C70" s="62"/>
      <c r="D70" s="62"/>
      <c r="E70" s="63"/>
      <c r="F70" s="92"/>
      <c r="G70" s="83"/>
      <c r="H70" s="67"/>
      <c r="I70" s="67" t="s">
        <v>1520</v>
      </c>
      <c r="J70" s="64">
        <v>0.6</v>
      </c>
      <c r="K70" s="92"/>
      <c r="L70" s="83"/>
      <c r="M70" s="67"/>
      <c r="N70" s="67" t="s">
        <v>1464</v>
      </c>
      <c r="O70" s="64">
        <v>0.5</v>
      </c>
      <c r="P70" s="88"/>
      <c r="Q70" s="79"/>
      <c r="R70" s="62"/>
      <c r="S70" s="62"/>
      <c r="T70" s="88"/>
    </row>
    <row r="71" spans="1:22" x14ac:dyDescent="0.2">
      <c r="B71" s="76"/>
      <c r="C71" s="55"/>
      <c r="D71" s="55" t="s">
        <v>1438</v>
      </c>
      <c r="E71" s="70">
        <v>0.1</v>
      </c>
      <c r="F71" s="89"/>
      <c r="G71" s="76"/>
      <c r="H71" s="55"/>
      <c r="I71" s="55" t="s">
        <v>1438</v>
      </c>
      <c r="J71" s="70">
        <v>0.1</v>
      </c>
      <c r="K71" s="89"/>
      <c r="L71" s="76"/>
      <c r="M71" s="55"/>
      <c r="N71" s="55" t="s">
        <v>1438</v>
      </c>
      <c r="O71" s="70">
        <v>0.1</v>
      </c>
      <c r="P71" s="89"/>
      <c r="Q71" s="76"/>
      <c r="R71" s="55"/>
      <c r="S71" s="55" t="s">
        <v>1444</v>
      </c>
      <c r="T71" s="89"/>
    </row>
    <row r="72" spans="1:22" x14ac:dyDescent="0.2">
      <c r="A72" s="1" t="s">
        <v>1521</v>
      </c>
      <c r="B72" s="77"/>
      <c r="C72" s="52"/>
      <c r="D72" s="52" t="s">
        <v>1864</v>
      </c>
      <c r="E72" s="58">
        <v>0.2</v>
      </c>
      <c r="F72" s="90">
        <v>101</v>
      </c>
      <c r="G72" s="81" t="s">
        <v>1008</v>
      </c>
      <c r="H72" s="65"/>
      <c r="I72" s="65" t="s">
        <v>514</v>
      </c>
      <c r="J72" s="58">
        <v>3.95</v>
      </c>
      <c r="K72" s="90">
        <v>415</v>
      </c>
      <c r="L72" s="81"/>
      <c r="M72" s="65"/>
      <c r="N72" s="65" t="s">
        <v>757</v>
      </c>
      <c r="O72" s="58">
        <v>3.93</v>
      </c>
      <c r="P72" s="86"/>
      <c r="Q72" s="77"/>
      <c r="R72" s="52"/>
      <c r="S72" s="65" t="s">
        <v>563</v>
      </c>
      <c r="T72" s="86">
        <v>502</v>
      </c>
    </row>
    <row r="73" spans="1:22" x14ac:dyDescent="0.2">
      <c r="A73" s="34">
        <f>A62+1</f>
        <v>43301</v>
      </c>
      <c r="B73" s="77"/>
      <c r="C73" s="52"/>
      <c r="D73" s="52" t="s">
        <v>1865</v>
      </c>
      <c r="E73" s="58">
        <v>0.2</v>
      </c>
      <c r="F73" s="86">
        <v>102</v>
      </c>
      <c r="G73" s="81"/>
      <c r="H73" s="65"/>
      <c r="I73" s="65" t="s">
        <v>1620</v>
      </c>
      <c r="J73" s="58"/>
      <c r="K73" s="90"/>
      <c r="L73" s="81"/>
      <c r="M73" s="65"/>
      <c r="N73" s="65"/>
      <c r="O73" s="58"/>
      <c r="P73" s="86"/>
      <c r="Q73" s="77"/>
      <c r="R73" s="52"/>
      <c r="S73" s="52"/>
      <c r="T73" s="86"/>
    </row>
    <row r="74" spans="1:22" x14ac:dyDescent="0.2">
      <c r="B74" s="77"/>
      <c r="C74" s="52"/>
      <c r="D74" s="52" t="s">
        <v>1514</v>
      </c>
      <c r="E74" s="58">
        <v>1.35</v>
      </c>
      <c r="F74" s="90"/>
      <c r="G74" s="81"/>
      <c r="H74" s="65"/>
      <c r="I74" s="65" t="s">
        <v>563</v>
      </c>
      <c r="J74" s="58">
        <v>0.93</v>
      </c>
      <c r="K74" s="90">
        <v>502</v>
      </c>
      <c r="L74" s="81"/>
      <c r="M74" s="65"/>
      <c r="N74" s="98"/>
      <c r="O74" s="99"/>
      <c r="P74" s="86"/>
      <c r="Q74" s="77"/>
      <c r="R74" s="52"/>
      <c r="S74" s="52"/>
      <c r="T74" s="86"/>
    </row>
    <row r="75" spans="1:22" x14ac:dyDescent="0.2">
      <c r="B75" s="77"/>
      <c r="C75" s="52"/>
      <c r="D75" s="52" t="s">
        <v>1470</v>
      </c>
      <c r="E75" s="58">
        <v>0.44</v>
      </c>
      <c r="F75" s="90"/>
      <c r="G75" s="81"/>
      <c r="H75" s="65"/>
      <c r="I75" s="65" t="s">
        <v>1391</v>
      </c>
      <c r="J75" s="58">
        <v>0.79</v>
      </c>
      <c r="K75" s="90">
        <v>604</v>
      </c>
      <c r="L75" s="81"/>
      <c r="M75" s="65"/>
      <c r="N75" s="98"/>
      <c r="O75" s="99"/>
      <c r="P75" s="86"/>
      <c r="Q75" s="77"/>
      <c r="R75" s="52"/>
      <c r="S75" s="52"/>
      <c r="T75" s="86"/>
    </row>
    <row r="76" spans="1:22" x14ac:dyDescent="0.2">
      <c r="A76" s="19">
        <f>SUM(O72:O81)*O71+SUM(J72:J81)*J71+SUM(E72:E81)*E71</f>
        <v>1.617</v>
      </c>
      <c r="B76" s="77" t="s">
        <v>59</v>
      </c>
      <c r="C76" s="52"/>
      <c r="D76" s="52" t="s">
        <v>1867</v>
      </c>
      <c r="E76" s="58">
        <v>0.17</v>
      </c>
      <c r="F76" s="90"/>
      <c r="G76" s="81"/>
      <c r="H76" s="65"/>
      <c r="I76" s="65"/>
      <c r="J76" s="58"/>
      <c r="K76" s="90"/>
      <c r="L76" s="81"/>
      <c r="M76" s="65"/>
      <c r="N76" s="65"/>
      <c r="O76" s="58"/>
      <c r="P76" s="86"/>
      <c r="Q76" s="76"/>
      <c r="R76" s="55"/>
      <c r="S76" s="55" t="s">
        <v>1445</v>
      </c>
      <c r="T76" s="89"/>
      <c r="V76" s="1" t="s">
        <v>59</v>
      </c>
    </row>
    <row r="77" spans="1:22" x14ac:dyDescent="0.2">
      <c r="B77" s="77"/>
      <c r="C77" s="52"/>
      <c r="D77" s="52" t="s">
        <v>72</v>
      </c>
      <c r="E77" s="58">
        <v>0.14000000000000001</v>
      </c>
      <c r="F77" s="90"/>
      <c r="G77" s="81"/>
      <c r="H77" s="65"/>
      <c r="I77" s="65" t="s">
        <v>894</v>
      </c>
      <c r="J77" s="58">
        <v>1.22</v>
      </c>
      <c r="K77" s="90">
        <v>1019</v>
      </c>
      <c r="L77" s="81"/>
      <c r="M77" s="65"/>
      <c r="N77" s="65"/>
      <c r="O77" s="58"/>
      <c r="P77" s="86"/>
      <c r="Q77" s="77"/>
      <c r="R77" s="52"/>
      <c r="S77" s="65" t="s">
        <v>757</v>
      </c>
      <c r="T77" s="86"/>
    </row>
    <row r="78" spans="1:22" x14ac:dyDescent="0.2">
      <c r="B78" s="77"/>
      <c r="C78" s="52"/>
      <c r="D78" s="52" t="s">
        <v>1041</v>
      </c>
      <c r="E78" s="58">
        <v>0.25</v>
      </c>
      <c r="F78" s="90">
        <v>508</v>
      </c>
      <c r="G78" s="81"/>
      <c r="H78" s="65"/>
      <c r="I78" s="65"/>
      <c r="J78" s="58"/>
      <c r="K78" s="90"/>
      <c r="L78" s="81"/>
      <c r="M78" s="65"/>
      <c r="N78" s="65"/>
      <c r="O78" s="58"/>
      <c r="P78" s="86"/>
      <c r="Q78" s="77"/>
      <c r="R78" s="52"/>
      <c r="S78" s="52"/>
      <c r="T78" s="86"/>
    </row>
    <row r="79" spans="1:22" x14ac:dyDescent="0.2">
      <c r="B79" s="77"/>
      <c r="C79" s="52"/>
      <c r="D79" s="52" t="s">
        <v>1527</v>
      </c>
      <c r="E79" s="58">
        <v>0.5</v>
      </c>
      <c r="F79" s="90"/>
      <c r="G79" s="81"/>
      <c r="H79" s="65"/>
      <c r="I79" s="52" t="s">
        <v>1461</v>
      </c>
      <c r="J79" s="58">
        <v>0.1</v>
      </c>
      <c r="K79" s="90">
        <v>103</v>
      </c>
      <c r="L79" s="81"/>
      <c r="M79" s="65"/>
      <c r="N79" s="52" t="s">
        <v>1461</v>
      </c>
      <c r="O79" s="58">
        <v>0.1</v>
      </c>
      <c r="P79" s="90">
        <v>103</v>
      </c>
      <c r="Q79" s="77"/>
      <c r="R79" s="52"/>
      <c r="S79" s="52"/>
      <c r="T79" s="86"/>
    </row>
    <row r="80" spans="1:22" x14ac:dyDescent="0.2">
      <c r="A80" s="20" t="s">
        <v>991</v>
      </c>
      <c r="B80" s="78"/>
      <c r="C80" s="59"/>
      <c r="D80" s="59"/>
      <c r="E80" s="61"/>
      <c r="F80" s="91"/>
      <c r="G80" s="82"/>
      <c r="H80" s="66"/>
      <c r="I80" s="66" t="s">
        <v>1496</v>
      </c>
      <c r="J80" s="61">
        <v>0.6</v>
      </c>
      <c r="K80" s="91"/>
      <c r="L80" s="82"/>
      <c r="M80" s="66"/>
      <c r="N80" s="66" t="s">
        <v>1875</v>
      </c>
      <c r="O80" s="61">
        <v>0.2</v>
      </c>
      <c r="P80" s="87"/>
      <c r="Q80" s="78"/>
      <c r="R80" s="59"/>
      <c r="S80" s="59"/>
      <c r="T80" s="87"/>
    </row>
    <row r="81" spans="1:21" x14ac:dyDescent="0.2">
      <c r="A81" s="20"/>
      <c r="B81" s="79"/>
      <c r="C81" s="62"/>
      <c r="D81" s="62"/>
      <c r="E81" s="64"/>
      <c r="F81" s="92"/>
      <c r="G81" s="83"/>
      <c r="H81" s="67"/>
      <c r="I81" s="67" t="s">
        <v>1476</v>
      </c>
      <c r="J81" s="64">
        <v>0.6</v>
      </c>
      <c r="K81" s="92"/>
      <c r="L81" s="83"/>
      <c r="M81" s="67"/>
      <c r="N81" s="67" t="s">
        <v>1579</v>
      </c>
      <c r="O81" s="64">
        <v>0.5</v>
      </c>
      <c r="P81" s="88"/>
      <c r="Q81" s="79"/>
      <c r="R81" s="62"/>
      <c r="S81" s="62"/>
      <c r="T81" s="88"/>
    </row>
    <row r="82" spans="1:21" x14ac:dyDescent="0.2">
      <c r="N82" s="1" t="s">
        <v>59</v>
      </c>
    </row>
    <row r="83" spans="1:21" ht="14.45" customHeight="1" x14ac:dyDescent="0.2">
      <c r="A83" s="21" t="s">
        <v>1528</v>
      </c>
      <c r="B83" s="80"/>
      <c r="C83" s="22"/>
      <c r="D83" s="22"/>
      <c r="E83" s="128"/>
      <c r="F83" s="128"/>
      <c r="G83" s="128"/>
      <c r="I83" s="30" t="s">
        <v>1529</v>
      </c>
      <c r="N83" s="137" t="s">
        <v>1530</v>
      </c>
      <c r="O83" s="137"/>
      <c r="P83" s="137"/>
      <c r="S83" s="32" t="s">
        <v>1531</v>
      </c>
    </row>
    <row r="84" spans="1:21" x14ac:dyDescent="0.2">
      <c r="A84" s="22" t="s">
        <v>1532</v>
      </c>
      <c r="B84" s="80"/>
      <c r="C84" s="22"/>
      <c r="D84" s="22"/>
      <c r="E84" s="128">
        <f>(A10+A21+A32+A43+A54+A65+A76)*100</f>
        <v>6207.3499999999985</v>
      </c>
      <c r="F84" s="128"/>
      <c r="G84" s="128"/>
      <c r="I84" s="135" t="s">
        <v>1533</v>
      </c>
      <c r="J84" s="136"/>
      <c r="K84" s="136"/>
      <c r="L84" s="136"/>
      <c r="N84" s="31" t="s">
        <v>1534</v>
      </c>
      <c r="S84" s="33" t="s">
        <v>1535</v>
      </c>
    </row>
    <row r="85" spans="1:21" x14ac:dyDescent="0.2">
      <c r="A85" s="22" t="s">
        <v>1935</v>
      </c>
      <c r="B85" s="80"/>
      <c r="C85" s="22"/>
      <c r="D85" s="22"/>
      <c r="E85" s="128">
        <f>'Übersicht und Anleitung'!D18*100</f>
        <v>6300</v>
      </c>
      <c r="F85" s="128"/>
      <c r="G85" s="128"/>
    </row>
    <row r="86" spans="1:21" ht="13.5" thickBot="1" x14ac:dyDescent="0.25">
      <c r="A86" s="21" t="s">
        <v>1536</v>
      </c>
      <c r="B86" s="80"/>
      <c r="C86" s="22"/>
      <c r="D86" s="22"/>
      <c r="E86" s="129">
        <f>E85-E84</f>
        <v>92.650000000001455</v>
      </c>
      <c r="F86" s="129"/>
      <c r="G86" s="129"/>
      <c r="I86" s="131"/>
      <c r="J86" s="131"/>
      <c r="K86" s="131"/>
      <c r="N86" s="131"/>
      <c r="O86" s="131"/>
      <c r="P86" s="131"/>
      <c r="S86" s="131"/>
      <c r="T86" s="131"/>
    </row>
    <row r="87" spans="1:21" ht="13.5" thickTop="1" x14ac:dyDescent="0.2"/>
    <row r="88" spans="1:21" x14ac:dyDescent="0.2">
      <c r="A88" s="100" t="s">
        <v>1537</v>
      </c>
      <c r="B88" s="101"/>
      <c r="C88" s="100"/>
      <c r="D88" s="100"/>
      <c r="E88" s="102"/>
      <c r="F88" s="103"/>
      <c r="G88" s="104"/>
      <c r="H88" s="26"/>
      <c r="I88" s="26"/>
      <c r="J88" s="105"/>
      <c r="K88" s="26"/>
      <c r="L88" s="104"/>
      <c r="M88" s="26"/>
      <c r="N88" s="26"/>
      <c r="O88" s="105"/>
      <c r="P88" s="26"/>
      <c r="Q88" s="104"/>
      <c r="R88" s="26"/>
      <c r="S88" s="26"/>
      <c r="T88" s="26"/>
      <c r="U88" s="26"/>
    </row>
    <row r="89" spans="1:21" x14ac:dyDescent="0.2">
      <c r="A89" s="26" t="s">
        <v>1538</v>
      </c>
      <c r="B89" s="104"/>
      <c r="C89" s="26"/>
      <c r="D89" s="26"/>
      <c r="E89" s="102"/>
      <c r="F89" s="103"/>
      <c r="G89" s="104"/>
      <c r="H89" s="26"/>
      <c r="I89" s="26"/>
      <c r="J89" s="105"/>
      <c r="K89" s="26"/>
      <c r="L89" s="104"/>
      <c r="M89" s="26"/>
      <c r="N89" s="26"/>
      <c r="O89" s="105"/>
      <c r="P89" s="26"/>
      <c r="Q89" s="104"/>
      <c r="R89" s="26"/>
      <c r="S89" s="26"/>
      <c r="T89" s="26"/>
      <c r="U89" s="26"/>
    </row>
    <row r="90" spans="1:21" x14ac:dyDescent="0.2">
      <c r="A90" s="26" t="s">
        <v>1539</v>
      </c>
      <c r="B90" s="104"/>
      <c r="C90" s="26"/>
      <c r="D90" s="26"/>
      <c r="E90" s="102"/>
      <c r="F90" s="103"/>
      <c r="G90" s="104"/>
      <c r="H90" s="26"/>
      <c r="I90" s="26"/>
      <c r="J90" s="105"/>
      <c r="K90" s="26"/>
      <c r="L90" s="104"/>
      <c r="M90" s="26"/>
      <c r="N90" s="26"/>
      <c r="O90" s="105"/>
      <c r="P90" s="26"/>
      <c r="Q90" s="104"/>
      <c r="R90" s="26"/>
      <c r="S90" s="26"/>
      <c r="T90" s="26"/>
      <c r="U90" s="26"/>
    </row>
    <row r="91" spans="1:21" x14ac:dyDescent="0.2">
      <c r="A91" s="26" t="s">
        <v>1540</v>
      </c>
      <c r="B91" s="104"/>
      <c r="C91" s="26"/>
      <c r="D91" s="26"/>
      <c r="E91" s="102"/>
      <c r="F91" s="103"/>
      <c r="G91" s="104"/>
      <c r="H91" s="26"/>
      <c r="I91" s="26"/>
      <c r="J91" s="105"/>
      <c r="K91" s="26"/>
      <c r="L91" s="104"/>
      <c r="M91" s="26"/>
      <c r="N91" s="26"/>
      <c r="O91" s="105"/>
      <c r="P91" s="26"/>
      <c r="Q91" s="104"/>
      <c r="R91" s="26"/>
      <c r="S91" s="26"/>
      <c r="T91" s="26"/>
      <c r="U91" s="26"/>
    </row>
  </sheetData>
  <sheetProtection selectLockedCells="1"/>
  <mergeCells count="14">
    <mergeCell ref="E83:G83"/>
    <mergeCell ref="N83:P83"/>
    <mergeCell ref="S1:T1"/>
    <mergeCell ref="B3:F3"/>
    <mergeCell ref="G3:K3"/>
    <mergeCell ref="L3:P3"/>
    <mergeCell ref="Q3:T3"/>
    <mergeCell ref="S86:T86"/>
    <mergeCell ref="E84:G84"/>
    <mergeCell ref="I84:L84"/>
    <mergeCell ref="E85:G85"/>
    <mergeCell ref="E86:G86"/>
    <mergeCell ref="I86:K86"/>
    <mergeCell ref="N86:P86"/>
  </mergeCells>
  <dataValidations count="1">
    <dataValidation type="list" allowBlank="1" showInputMessage="1" showErrorMessage="1" sqref="D5 I5 N5 N71 D16 I16 N16 D27 N27 I27 D38 I38 I49 N38 N49 D60 I60 N60 D71 I71 D49" xr:uid="{00000000-0002-0000-0700-000000000000}">
      <formula1>MzArt</formula1>
    </dataValidation>
  </dataValidations>
  <pageMargins left="0.25" right="0.25" top="0.75" bottom="0.75" header="0.3" footer="0.3"/>
  <pageSetup paperSize="9" scale="58" orientation="portrait" r:id="rId1"/>
  <headerFooter>
    <oddHeader>&amp;L&amp;G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59999389629810485"/>
    <pageSetUpPr fitToPage="1"/>
  </sheetPr>
  <dimension ref="A1:V91"/>
  <sheetViews>
    <sheetView zoomScale="130" zoomScaleNormal="130" workbookViewId="0">
      <selection activeCell="E85" sqref="E85:G85"/>
    </sheetView>
  </sheetViews>
  <sheetFormatPr baseColWidth="10" defaultColWidth="11.42578125" defaultRowHeight="12.75" x14ac:dyDescent="0.2"/>
  <cols>
    <col min="1" max="1" width="9.7109375" style="1" bestFit="1" customWidth="1"/>
    <col min="2" max="2" width="2.85546875" style="24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24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" style="1" bestFit="1" customWidth="1"/>
    <col min="12" max="12" width="2.85546875" style="24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4.42578125" style="1" bestFit="1" customWidth="1"/>
    <col min="17" max="17" width="2.85546875" style="24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0" s="47" customFormat="1" ht="15.75" x14ac:dyDescent="0.25">
      <c r="A1" s="47" t="s">
        <v>1439</v>
      </c>
      <c r="B1" s="74"/>
      <c r="E1" s="48"/>
      <c r="F1" s="49"/>
      <c r="G1" s="74" t="s">
        <v>1440</v>
      </c>
      <c r="I1" s="69">
        <v>43302</v>
      </c>
      <c r="L1" s="74" t="s">
        <v>1441</v>
      </c>
      <c r="N1" s="50">
        <f>A73</f>
        <v>43308</v>
      </c>
      <c r="P1" s="47" t="s">
        <v>1442</v>
      </c>
      <c r="Q1" s="74"/>
      <c r="S1" s="130"/>
      <c r="T1" s="130"/>
    </row>
    <row r="3" spans="1:20" x14ac:dyDescent="0.2">
      <c r="B3" s="132" t="s">
        <v>1443</v>
      </c>
      <c r="C3" s="133"/>
      <c r="D3" s="133"/>
      <c r="E3" s="133"/>
      <c r="F3" s="134"/>
      <c r="G3" s="132" t="s">
        <v>1444</v>
      </c>
      <c r="H3" s="133"/>
      <c r="I3" s="133"/>
      <c r="J3" s="133"/>
      <c r="K3" s="134"/>
      <c r="L3" s="132" t="s">
        <v>1445</v>
      </c>
      <c r="M3" s="133"/>
      <c r="N3" s="133"/>
      <c r="O3" s="133"/>
      <c r="P3" s="134"/>
      <c r="Q3" s="132" t="s">
        <v>1446</v>
      </c>
      <c r="R3" s="133"/>
      <c r="S3" s="133"/>
      <c r="T3" s="134"/>
    </row>
    <row r="4" spans="1:20" ht="34.5" x14ac:dyDescent="0.2">
      <c r="B4" s="75" t="s">
        <v>1447</v>
      </c>
      <c r="C4" s="51" t="s">
        <v>1448</v>
      </c>
      <c r="D4" s="52"/>
      <c r="E4" s="53" t="s">
        <v>1449</v>
      </c>
      <c r="F4" s="54" t="s">
        <v>1450</v>
      </c>
      <c r="G4" s="75" t="s">
        <v>1447</v>
      </c>
      <c r="H4" s="51" t="s">
        <v>1448</v>
      </c>
      <c r="I4" s="52"/>
      <c r="J4" s="53" t="s">
        <v>1449</v>
      </c>
      <c r="K4" s="54" t="s">
        <v>1450</v>
      </c>
      <c r="L4" s="75" t="s">
        <v>1447</v>
      </c>
      <c r="M4" s="51" t="s">
        <v>1448</v>
      </c>
      <c r="N4" s="52"/>
      <c r="O4" s="53" t="s">
        <v>1449</v>
      </c>
      <c r="P4" s="54" t="s">
        <v>1450</v>
      </c>
      <c r="Q4" s="75" t="s">
        <v>1447</v>
      </c>
      <c r="R4" s="51" t="s">
        <v>1448</v>
      </c>
      <c r="S4" s="52"/>
      <c r="T4" s="54" t="s">
        <v>1450</v>
      </c>
    </row>
    <row r="5" spans="1:20" x14ac:dyDescent="0.2">
      <c r="B5" s="76"/>
      <c r="C5" s="55"/>
      <c r="D5" s="55" t="s">
        <v>1435</v>
      </c>
      <c r="E5" s="70">
        <v>1</v>
      </c>
      <c r="F5" s="56"/>
      <c r="G5" s="76"/>
      <c r="H5" s="55"/>
      <c r="I5" s="55" t="s">
        <v>1435</v>
      </c>
      <c r="J5" s="70">
        <v>1</v>
      </c>
      <c r="K5" s="56"/>
      <c r="L5" s="76"/>
      <c r="M5" s="55"/>
      <c r="N5" s="55" t="s">
        <v>1435</v>
      </c>
      <c r="O5" s="70">
        <v>1</v>
      </c>
      <c r="P5" s="56"/>
      <c r="Q5" s="76"/>
      <c r="R5" s="55"/>
      <c r="S5" s="55" t="s">
        <v>1444</v>
      </c>
      <c r="T5" s="56"/>
    </row>
    <row r="6" spans="1:20" x14ac:dyDescent="0.2">
      <c r="A6" s="1" t="s">
        <v>1451</v>
      </c>
      <c r="B6" s="77"/>
      <c r="C6" s="52"/>
      <c r="D6" s="52" t="s">
        <v>1864</v>
      </c>
      <c r="E6" s="58">
        <v>0.2</v>
      </c>
      <c r="F6" s="90">
        <v>101</v>
      </c>
      <c r="G6" s="77"/>
      <c r="H6" s="52"/>
      <c r="I6" s="52" t="s">
        <v>1453</v>
      </c>
      <c r="J6" s="58">
        <v>0.05</v>
      </c>
      <c r="K6" s="90">
        <v>206</v>
      </c>
      <c r="L6" s="77"/>
      <c r="M6" s="52"/>
      <c r="N6" s="52" t="s">
        <v>1621</v>
      </c>
      <c r="O6" s="57">
        <v>0.13</v>
      </c>
      <c r="P6" s="86">
        <v>209</v>
      </c>
      <c r="Q6" s="77"/>
      <c r="R6" s="52"/>
      <c r="S6" s="52" t="s">
        <v>1622</v>
      </c>
      <c r="T6" s="86">
        <v>512</v>
      </c>
    </row>
    <row r="7" spans="1:20" x14ac:dyDescent="0.2">
      <c r="A7" s="34">
        <f>I1</f>
        <v>43302</v>
      </c>
      <c r="B7" s="77"/>
      <c r="C7" s="52"/>
      <c r="D7" s="52" t="s">
        <v>1865</v>
      </c>
      <c r="E7" s="58">
        <v>0.2</v>
      </c>
      <c r="F7" s="86">
        <v>102</v>
      </c>
      <c r="G7" s="77"/>
      <c r="H7" s="52"/>
      <c r="I7" s="52" t="s">
        <v>1622</v>
      </c>
      <c r="J7" s="58">
        <v>0.25</v>
      </c>
      <c r="K7" s="86">
        <v>512</v>
      </c>
      <c r="L7" s="81" t="s">
        <v>1008</v>
      </c>
      <c r="M7" s="52"/>
      <c r="N7" s="52" t="s">
        <v>1357</v>
      </c>
      <c r="O7" s="57">
        <v>1.92</v>
      </c>
      <c r="P7" s="86"/>
      <c r="Q7" s="77"/>
      <c r="R7" s="52"/>
      <c r="S7" s="52" t="s">
        <v>1325</v>
      </c>
      <c r="T7" s="86">
        <v>308</v>
      </c>
    </row>
    <row r="8" spans="1:20" x14ac:dyDescent="0.2">
      <c r="B8" s="77"/>
      <c r="C8" s="52"/>
      <c r="D8" s="52" t="s">
        <v>1469</v>
      </c>
      <c r="E8" s="58">
        <v>0.39</v>
      </c>
      <c r="F8" s="86"/>
      <c r="G8" s="77"/>
      <c r="H8" s="52"/>
      <c r="I8" s="52" t="s">
        <v>1325</v>
      </c>
      <c r="J8" s="58">
        <v>0.16</v>
      </c>
      <c r="K8" s="86">
        <v>308</v>
      </c>
      <c r="L8" s="77"/>
      <c r="M8" s="52"/>
      <c r="N8" s="52" t="s">
        <v>1331</v>
      </c>
      <c r="O8" s="57">
        <v>7.0000000000000007E-2</v>
      </c>
      <c r="P8" s="86">
        <v>300</v>
      </c>
      <c r="Q8" s="77"/>
      <c r="R8" s="52"/>
      <c r="S8" s="52" t="s">
        <v>1623</v>
      </c>
      <c r="T8" s="86"/>
    </row>
    <row r="9" spans="1:20" x14ac:dyDescent="0.2">
      <c r="B9" s="77"/>
      <c r="C9" s="52"/>
      <c r="D9" s="52" t="s">
        <v>1470</v>
      </c>
      <c r="E9" s="58">
        <v>0.44</v>
      </c>
      <c r="F9" s="86"/>
      <c r="G9" s="77"/>
      <c r="H9" s="52"/>
      <c r="I9" s="52" t="s">
        <v>1623</v>
      </c>
      <c r="J9" s="58">
        <v>7.0000000000000007E-2</v>
      </c>
      <c r="K9" s="86"/>
      <c r="L9" s="77"/>
      <c r="M9" s="52"/>
      <c r="N9" s="52" t="s">
        <v>1624</v>
      </c>
      <c r="O9" s="57">
        <v>0.96</v>
      </c>
      <c r="P9" s="86">
        <v>500</v>
      </c>
      <c r="Q9" s="77"/>
      <c r="R9" s="52"/>
      <c r="S9" s="52"/>
      <c r="T9" s="86"/>
    </row>
    <row r="10" spans="1:20" x14ac:dyDescent="0.2">
      <c r="A10" s="19">
        <f>SUM(O6:O15)*O5+SUM(J6:J15)*J5+SUM(E6:E15)*E5</f>
        <v>9.0399999999999991</v>
      </c>
      <c r="B10" s="77"/>
      <c r="C10" s="52"/>
      <c r="D10" s="52" t="s">
        <v>1867</v>
      </c>
      <c r="E10" s="58">
        <v>0.17</v>
      </c>
      <c r="F10" s="86"/>
      <c r="G10" s="77"/>
      <c r="H10" s="52"/>
      <c r="I10" s="65" t="s">
        <v>1546</v>
      </c>
      <c r="J10" s="58">
        <v>0.46</v>
      </c>
      <c r="K10" s="86"/>
      <c r="L10" s="77"/>
      <c r="M10" s="52"/>
      <c r="N10" s="52" t="s">
        <v>674</v>
      </c>
      <c r="O10" s="57">
        <v>0.49</v>
      </c>
      <c r="P10" s="86">
        <v>604</v>
      </c>
      <c r="Q10" s="76"/>
      <c r="R10" s="55"/>
      <c r="S10" s="55" t="s">
        <v>1445</v>
      </c>
      <c r="T10" s="89"/>
    </row>
    <row r="11" spans="1:20" x14ac:dyDescent="0.2">
      <c r="B11" s="77"/>
      <c r="C11" s="52"/>
      <c r="D11" s="52" t="s">
        <v>72</v>
      </c>
      <c r="E11" s="58">
        <v>0.14000000000000001</v>
      </c>
      <c r="F11" s="86"/>
      <c r="G11" s="77"/>
      <c r="H11" s="52"/>
      <c r="I11" s="65" t="s">
        <v>1625</v>
      </c>
      <c r="J11" s="58">
        <v>0.05</v>
      </c>
      <c r="K11" s="86"/>
      <c r="L11" s="77"/>
      <c r="M11" s="52"/>
      <c r="N11" s="52"/>
      <c r="O11" s="57"/>
      <c r="P11" s="86"/>
      <c r="Q11" s="77"/>
      <c r="R11" s="52"/>
      <c r="S11" s="107" t="s">
        <v>1430</v>
      </c>
      <c r="T11" s="86"/>
    </row>
    <row r="12" spans="1:20" x14ac:dyDescent="0.2">
      <c r="B12" s="77"/>
      <c r="C12" s="52"/>
      <c r="D12" s="52" t="s">
        <v>1550</v>
      </c>
      <c r="E12" s="58">
        <v>0.25</v>
      </c>
      <c r="F12" s="86"/>
      <c r="G12" s="77"/>
      <c r="H12" s="52"/>
      <c r="I12" s="52"/>
      <c r="J12" s="58"/>
      <c r="K12" s="86"/>
      <c r="L12" s="77"/>
      <c r="M12" s="52"/>
      <c r="N12" s="52"/>
      <c r="O12" s="57"/>
      <c r="P12" s="86"/>
      <c r="Q12" s="77"/>
      <c r="R12" s="52"/>
      <c r="S12" s="52" t="s">
        <v>1626</v>
      </c>
      <c r="T12" s="86"/>
    </row>
    <row r="13" spans="1:20" x14ac:dyDescent="0.2">
      <c r="B13" s="77"/>
      <c r="C13" s="52"/>
      <c r="D13" s="52" t="s">
        <v>1551</v>
      </c>
      <c r="E13" s="57">
        <v>0.54</v>
      </c>
      <c r="F13" s="86"/>
      <c r="G13" s="77"/>
      <c r="H13" s="52"/>
      <c r="I13" s="65" t="s">
        <v>1868</v>
      </c>
      <c r="J13" s="58">
        <v>0.1</v>
      </c>
      <c r="K13" s="90">
        <v>100</v>
      </c>
      <c r="L13" s="81"/>
      <c r="M13" s="65"/>
      <c r="N13" s="65" t="s">
        <v>1868</v>
      </c>
      <c r="O13" s="58">
        <v>0.1</v>
      </c>
      <c r="P13" s="90">
        <v>100</v>
      </c>
      <c r="Q13" s="77"/>
      <c r="R13" s="52"/>
      <c r="S13" s="52"/>
      <c r="T13" s="86"/>
    </row>
    <row r="14" spans="1:20" x14ac:dyDescent="0.2">
      <c r="A14" s="20" t="s">
        <v>991</v>
      </c>
      <c r="B14" s="78"/>
      <c r="C14" s="59"/>
      <c r="D14" s="59"/>
      <c r="E14" s="60"/>
      <c r="F14" s="87"/>
      <c r="G14" s="78"/>
      <c r="H14" s="59"/>
      <c r="I14" s="66" t="s">
        <v>1561</v>
      </c>
      <c r="J14" s="61">
        <v>0.35</v>
      </c>
      <c r="K14" s="87"/>
      <c r="L14" s="78"/>
      <c r="M14" s="59"/>
      <c r="N14" s="66" t="s">
        <v>1475</v>
      </c>
      <c r="O14" s="60">
        <v>0.55000000000000004</v>
      </c>
      <c r="P14" s="87"/>
      <c r="Q14" s="78"/>
      <c r="R14" s="59"/>
      <c r="S14" s="59"/>
      <c r="T14" s="87"/>
    </row>
    <row r="15" spans="1:20" x14ac:dyDescent="0.2">
      <c r="A15" s="20"/>
      <c r="B15" s="79"/>
      <c r="C15" s="62"/>
      <c r="D15" s="62"/>
      <c r="E15" s="63"/>
      <c r="F15" s="88"/>
      <c r="G15" s="79"/>
      <c r="H15" s="62"/>
      <c r="I15" s="67" t="s">
        <v>1579</v>
      </c>
      <c r="J15" s="64">
        <v>0.5</v>
      </c>
      <c r="K15" s="88"/>
      <c r="L15" s="79"/>
      <c r="M15" s="62"/>
      <c r="N15" s="67" t="s">
        <v>1464</v>
      </c>
      <c r="O15" s="94">
        <v>0.5</v>
      </c>
      <c r="P15" s="88"/>
      <c r="Q15" s="79"/>
      <c r="R15" s="62"/>
      <c r="S15" s="62"/>
      <c r="T15" s="88"/>
    </row>
    <row r="16" spans="1:20" x14ac:dyDescent="0.2">
      <c r="B16" s="76"/>
      <c r="C16" s="55"/>
      <c r="D16" s="55" t="s">
        <v>1435</v>
      </c>
      <c r="E16" s="70">
        <v>1</v>
      </c>
      <c r="F16" s="89"/>
      <c r="G16" s="76"/>
      <c r="H16" s="55"/>
      <c r="I16" s="55" t="s">
        <v>1435</v>
      </c>
      <c r="J16" s="70">
        <v>1</v>
      </c>
      <c r="K16" s="89"/>
      <c r="L16" s="76"/>
      <c r="M16" s="55"/>
      <c r="N16" s="55" t="s">
        <v>1435</v>
      </c>
      <c r="O16" s="70">
        <v>1</v>
      </c>
      <c r="P16" s="89"/>
      <c r="Q16" s="76"/>
      <c r="R16" s="55"/>
      <c r="S16" s="55" t="s">
        <v>1444</v>
      </c>
      <c r="T16" s="89"/>
    </row>
    <row r="17" spans="1:21" x14ac:dyDescent="0.2">
      <c r="A17" s="1" t="s">
        <v>1465</v>
      </c>
      <c r="B17" s="77"/>
      <c r="C17" s="52"/>
      <c r="D17" s="52" t="s">
        <v>1864</v>
      </c>
      <c r="E17" s="58">
        <v>0.2</v>
      </c>
      <c r="F17" s="90">
        <v>101</v>
      </c>
      <c r="G17" s="81"/>
      <c r="H17" s="65"/>
      <c r="I17" s="98" t="s">
        <v>1627</v>
      </c>
      <c r="J17" s="58">
        <v>0.18</v>
      </c>
      <c r="K17" s="90">
        <v>216</v>
      </c>
      <c r="L17" s="81"/>
      <c r="M17" s="65"/>
      <c r="N17" s="65" t="s">
        <v>1628</v>
      </c>
      <c r="O17" s="58">
        <v>0.05</v>
      </c>
      <c r="P17" s="90">
        <v>206</v>
      </c>
      <c r="Q17" s="77"/>
      <c r="R17" s="52"/>
      <c r="S17" s="107" t="s">
        <v>960</v>
      </c>
      <c r="T17" s="86"/>
    </row>
    <row r="18" spans="1:21" x14ac:dyDescent="0.2">
      <c r="A18" s="34">
        <f>A7+1</f>
        <v>43303</v>
      </c>
      <c r="B18" s="77"/>
      <c r="C18" s="52"/>
      <c r="D18" s="52" t="s">
        <v>1865</v>
      </c>
      <c r="E18" s="58">
        <v>0.2</v>
      </c>
      <c r="F18" s="86">
        <v>102</v>
      </c>
      <c r="G18" s="81" t="s">
        <v>1008</v>
      </c>
      <c r="H18" s="65"/>
      <c r="I18" s="98" t="s">
        <v>1629</v>
      </c>
      <c r="J18" s="58">
        <v>3.24</v>
      </c>
      <c r="K18" s="90"/>
      <c r="L18" s="81"/>
      <c r="M18" s="65"/>
      <c r="N18" s="98" t="s">
        <v>955</v>
      </c>
      <c r="O18" s="58">
        <v>2.4500000000000002</v>
      </c>
      <c r="P18" s="86">
        <v>815</v>
      </c>
      <c r="Q18" s="77"/>
      <c r="R18" s="52"/>
      <c r="S18" s="52"/>
      <c r="T18" s="86"/>
    </row>
    <row r="19" spans="1:21" x14ac:dyDescent="0.2">
      <c r="B19" s="77"/>
      <c r="C19" s="52"/>
      <c r="D19" s="52" t="s">
        <v>1469</v>
      </c>
      <c r="E19" s="58">
        <v>0.39</v>
      </c>
      <c r="F19" s="90"/>
      <c r="G19" s="81"/>
      <c r="H19" s="65"/>
      <c r="I19" s="65" t="s">
        <v>1511</v>
      </c>
      <c r="J19" s="58"/>
      <c r="K19" s="90"/>
      <c r="L19" s="81"/>
      <c r="M19" s="65"/>
      <c r="N19" s="65" t="s">
        <v>1566</v>
      </c>
      <c r="O19" s="58">
        <v>0.15</v>
      </c>
      <c r="P19" s="86"/>
      <c r="Q19" s="77"/>
      <c r="R19" s="52"/>
      <c r="S19" s="52"/>
      <c r="T19" s="86"/>
    </row>
    <row r="20" spans="1:21" x14ac:dyDescent="0.2">
      <c r="B20" s="77"/>
      <c r="C20" s="52"/>
      <c r="D20" s="52" t="s">
        <v>1470</v>
      </c>
      <c r="E20" s="58">
        <v>0.44</v>
      </c>
      <c r="F20" s="90"/>
      <c r="G20" s="81"/>
      <c r="H20" s="65"/>
      <c r="I20" s="98" t="s">
        <v>607</v>
      </c>
      <c r="J20" s="106">
        <v>0.6</v>
      </c>
      <c r="K20" s="90">
        <v>507</v>
      </c>
      <c r="L20" s="81"/>
      <c r="M20" s="65"/>
      <c r="N20" s="65" t="s">
        <v>1600</v>
      </c>
      <c r="O20" s="58">
        <v>0.1</v>
      </c>
      <c r="P20" s="86">
        <v>713</v>
      </c>
      <c r="Q20" s="77"/>
      <c r="R20" s="52"/>
      <c r="S20" s="52"/>
      <c r="T20" s="86"/>
    </row>
    <row r="21" spans="1:21" x14ac:dyDescent="0.2">
      <c r="A21" s="19">
        <f>SUM(O17:O26)*O16+SUM(J17:J26)*J16+SUM(E17:E26)*E16</f>
        <v>13.399999999999999</v>
      </c>
      <c r="B21" s="77"/>
      <c r="C21" s="52"/>
      <c r="D21" s="52" t="s">
        <v>1867</v>
      </c>
      <c r="E21" s="58">
        <v>0.17</v>
      </c>
      <c r="F21" s="90"/>
      <c r="G21" s="81"/>
      <c r="H21" s="65"/>
      <c r="I21" s="65" t="s">
        <v>684</v>
      </c>
      <c r="J21" s="58">
        <v>0.75</v>
      </c>
      <c r="K21" s="90">
        <v>604</v>
      </c>
      <c r="L21" s="81"/>
      <c r="M21" s="65"/>
      <c r="N21" s="65" t="s">
        <v>1567</v>
      </c>
      <c r="O21" s="58">
        <v>0.15</v>
      </c>
      <c r="P21" s="86">
        <v>708</v>
      </c>
      <c r="Q21" s="76"/>
      <c r="R21" s="55"/>
      <c r="S21" s="55" t="s">
        <v>1445</v>
      </c>
      <c r="T21" s="89"/>
    </row>
    <row r="22" spans="1:21" x14ac:dyDescent="0.2">
      <c r="B22" s="77"/>
      <c r="C22" s="52"/>
      <c r="D22" s="52" t="s">
        <v>72</v>
      </c>
      <c r="E22" s="58">
        <v>0.14000000000000001</v>
      </c>
      <c r="F22" s="90"/>
      <c r="G22" s="81"/>
      <c r="H22" s="65"/>
      <c r="I22" s="65"/>
      <c r="J22" s="58"/>
      <c r="K22" s="90"/>
      <c r="L22" s="81"/>
      <c r="M22" s="65"/>
      <c r="N22" s="65" t="s">
        <v>1871</v>
      </c>
      <c r="O22" s="58">
        <v>0.05</v>
      </c>
      <c r="P22" s="86"/>
      <c r="Q22" s="77"/>
      <c r="R22" s="52"/>
      <c r="S22" s="98" t="s">
        <v>955</v>
      </c>
      <c r="T22" s="86">
        <v>815</v>
      </c>
    </row>
    <row r="23" spans="1:21" x14ac:dyDescent="0.2">
      <c r="B23" s="77"/>
      <c r="C23" s="52"/>
      <c r="D23" s="52" t="s">
        <v>1550</v>
      </c>
      <c r="E23" s="58">
        <v>0.25</v>
      </c>
      <c r="F23" s="90"/>
      <c r="G23" s="81"/>
      <c r="H23" s="65"/>
      <c r="I23" s="65"/>
      <c r="J23" s="58"/>
      <c r="K23" s="90"/>
      <c r="L23" s="81"/>
      <c r="M23" s="65"/>
      <c r="N23" s="65" t="s">
        <v>1423</v>
      </c>
      <c r="O23" s="58">
        <v>0.59</v>
      </c>
      <c r="P23" s="86">
        <v>1011</v>
      </c>
      <c r="Q23" s="77"/>
      <c r="R23" s="52"/>
      <c r="S23" s="52"/>
      <c r="T23" s="86"/>
    </row>
    <row r="24" spans="1:21" x14ac:dyDescent="0.2">
      <c r="B24" s="77"/>
      <c r="C24" s="52"/>
      <c r="D24" s="98" t="s">
        <v>1573</v>
      </c>
      <c r="E24" s="58">
        <v>0.6</v>
      </c>
      <c r="F24" s="90"/>
      <c r="G24" s="81"/>
      <c r="H24" s="65"/>
      <c r="I24" s="65" t="s">
        <v>1869</v>
      </c>
      <c r="J24" s="58">
        <v>0.1</v>
      </c>
      <c r="K24" s="90">
        <v>100</v>
      </c>
      <c r="L24" s="81"/>
      <c r="M24" s="65"/>
      <c r="N24" s="65" t="s">
        <v>1869</v>
      </c>
      <c r="O24" s="58">
        <v>0.1</v>
      </c>
      <c r="P24" s="90">
        <v>100</v>
      </c>
      <c r="Q24" s="77"/>
      <c r="R24" s="52"/>
      <c r="S24" s="52"/>
      <c r="T24" s="86"/>
    </row>
    <row r="25" spans="1:21" x14ac:dyDescent="0.2">
      <c r="A25" s="20" t="s">
        <v>991</v>
      </c>
      <c r="B25" s="78"/>
      <c r="C25" s="59"/>
      <c r="D25" s="59"/>
      <c r="E25" s="61"/>
      <c r="F25" s="91"/>
      <c r="G25" s="82"/>
      <c r="H25" s="66"/>
      <c r="I25" s="66" t="s">
        <v>1879</v>
      </c>
      <c r="J25" s="61">
        <v>0.6</v>
      </c>
      <c r="K25" s="91"/>
      <c r="L25" s="82"/>
      <c r="M25" s="66"/>
      <c r="N25" s="66" t="s">
        <v>1630</v>
      </c>
      <c r="O25" s="61">
        <v>0.6</v>
      </c>
      <c r="P25" s="87"/>
      <c r="Q25" s="78"/>
      <c r="R25" s="59"/>
      <c r="S25" s="59"/>
      <c r="T25" s="87"/>
      <c r="U25" s="1" t="s">
        <v>59</v>
      </c>
    </row>
    <row r="26" spans="1:21" x14ac:dyDescent="0.2">
      <c r="A26" s="20"/>
      <c r="B26" s="79"/>
      <c r="C26" s="62"/>
      <c r="D26" s="62"/>
      <c r="E26" s="64"/>
      <c r="F26" s="92"/>
      <c r="G26" s="83"/>
      <c r="H26" s="67"/>
      <c r="I26" s="67" t="s">
        <v>1476</v>
      </c>
      <c r="J26" s="64">
        <v>0.8</v>
      </c>
      <c r="K26" s="92"/>
      <c r="L26" s="83"/>
      <c r="M26" s="67"/>
      <c r="N26" s="67" t="s">
        <v>1562</v>
      </c>
      <c r="O26" s="64">
        <v>0.5</v>
      </c>
      <c r="P26" s="88"/>
      <c r="Q26" s="79"/>
      <c r="R26" s="62"/>
      <c r="S26" s="62"/>
      <c r="T26" s="88"/>
    </row>
    <row r="27" spans="1:21" x14ac:dyDescent="0.2">
      <c r="B27" s="76"/>
      <c r="C27" s="55"/>
      <c r="D27" s="55" t="s">
        <v>1435</v>
      </c>
      <c r="E27" s="70">
        <v>1</v>
      </c>
      <c r="F27" s="89"/>
      <c r="G27" s="76"/>
      <c r="H27" s="55"/>
      <c r="I27" s="55" t="s">
        <v>1435</v>
      </c>
      <c r="J27" s="70">
        <v>1</v>
      </c>
      <c r="K27" s="89"/>
      <c r="L27" s="84"/>
      <c r="M27" s="68"/>
      <c r="N27" s="68" t="s">
        <v>1437</v>
      </c>
      <c r="O27" s="71">
        <v>0.3</v>
      </c>
      <c r="P27" s="93"/>
      <c r="Q27" s="76"/>
      <c r="R27" s="55"/>
      <c r="S27" s="55" t="s">
        <v>1444</v>
      </c>
      <c r="T27" s="89"/>
    </row>
    <row r="28" spans="1:21" x14ac:dyDescent="0.2">
      <c r="A28" s="1" t="s">
        <v>1477</v>
      </c>
      <c r="B28" s="77"/>
      <c r="C28" s="52"/>
      <c r="D28" s="52" t="s">
        <v>1864</v>
      </c>
      <c r="E28" s="58">
        <v>0.2</v>
      </c>
      <c r="F28" s="90">
        <v>101</v>
      </c>
      <c r="G28" s="81"/>
      <c r="H28" s="65"/>
      <c r="I28" s="65" t="s">
        <v>1631</v>
      </c>
      <c r="J28" s="58">
        <v>0.16</v>
      </c>
      <c r="K28" s="90">
        <v>219</v>
      </c>
      <c r="L28" s="81"/>
      <c r="M28" s="65"/>
      <c r="N28" s="65" t="s">
        <v>1632</v>
      </c>
      <c r="O28" s="106">
        <v>2.02</v>
      </c>
      <c r="P28" s="86">
        <v>801</v>
      </c>
      <c r="Q28" s="77"/>
      <c r="R28" s="52"/>
      <c r="S28" s="98" t="s">
        <v>1633</v>
      </c>
      <c r="T28" s="86">
        <v>816</v>
      </c>
    </row>
    <row r="29" spans="1:21" x14ac:dyDescent="0.2">
      <c r="A29" s="34">
        <f>A18+1</f>
        <v>43304</v>
      </c>
      <c r="B29" s="77"/>
      <c r="C29" s="52"/>
      <c r="D29" s="52" t="s">
        <v>1865</v>
      </c>
      <c r="E29" s="58">
        <v>0.2</v>
      </c>
      <c r="F29" s="86">
        <v>102</v>
      </c>
      <c r="G29" s="81" t="s">
        <v>1008</v>
      </c>
      <c r="H29" s="65"/>
      <c r="I29" s="65" t="s">
        <v>396</v>
      </c>
      <c r="J29" s="58">
        <v>2.44</v>
      </c>
      <c r="K29" s="90">
        <v>420</v>
      </c>
      <c r="L29" s="81"/>
      <c r="M29" s="65"/>
      <c r="N29" s="65" t="s">
        <v>1583</v>
      </c>
      <c r="O29" s="58">
        <v>0.1</v>
      </c>
      <c r="P29" s="86">
        <v>705</v>
      </c>
      <c r="Q29" s="77"/>
      <c r="R29" s="52"/>
      <c r="S29" s="52"/>
      <c r="T29" s="86"/>
    </row>
    <row r="30" spans="1:21" x14ac:dyDescent="0.2">
      <c r="B30" s="77"/>
      <c r="C30" s="52"/>
      <c r="D30" s="52" t="s">
        <v>1469</v>
      </c>
      <c r="E30" s="58">
        <v>0.39</v>
      </c>
      <c r="F30" s="90"/>
      <c r="G30" s="81"/>
      <c r="H30" s="65"/>
      <c r="I30" s="98" t="s">
        <v>622</v>
      </c>
      <c r="J30" s="58">
        <v>0.65</v>
      </c>
      <c r="K30" s="90">
        <v>504</v>
      </c>
      <c r="L30" s="81"/>
      <c r="M30" s="65"/>
      <c r="N30" s="65" t="s">
        <v>1567</v>
      </c>
      <c r="O30" s="58">
        <v>0.15</v>
      </c>
      <c r="P30" s="86">
        <v>708</v>
      </c>
      <c r="Q30" s="77"/>
      <c r="R30" s="52"/>
      <c r="S30" s="52"/>
      <c r="T30" s="86"/>
    </row>
    <row r="31" spans="1:21" x14ac:dyDescent="0.2">
      <c r="B31" s="77"/>
      <c r="C31" s="52"/>
      <c r="D31" s="52" t="s">
        <v>1470</v>
      </c>
      <c r="E31" s="58">
        <v>0.44</v>
      </c>
      <c r="F31" s="90"/>
      <c r="G31" s="81"/>
      <c r="H31" s="65"/>
      <c r="I31" s="65" t="s">
        <v>690</v>
      </c>
      <c r="J31" s="58">
        <v>0.61</v>
      </c>
      <c r="K31" s="90">
        <v>610</v>
      </c>
      <c r="L31" s="81"/>
      <c r="M31" s="65"/>
      <c r="N31" s="65" t="s">
        <v>1566</v>
      </c>
      <c r="O31" s="58">
        <v>0.15</v>
      </c>
      <c r="P31" s="86"/>
      <c r="Q31" s="77"/>
      <c r="R31" s="52"/>
      <c r="S31" s="52"/>
      <c r="T31" s="86"/>
    </row>
    <row r="32" spans="1:21" x14ac:dyDescent="0.2">
      <c r="A32" s="19">
        <f>SUM(O28:O37)*O27+SUM(J28:J37)*J27+SUM(E28:E37)*E27</f>
        <v>8.0760000000000005</v>
      </c>
      <c r="B32" s="77"/>
      <c r="C32" s="52"/>
      <c r="D32" s="52" t="s">
        <v>1867</v>
      </c>
      <c r="E32" s="58">
        <v>0.17</v>
      </c>
      <c r="F32" s="90"/>
      <c r="G32" s="81"/>
      <c r="H32" s="65"/>
      <c r="I32" s="65"/>
      <c r="J32" s="58"/>
      <c r="K32" s="90"/>
      <c r="L32" s="81"/>
      <c r="M32" s="65"/>
      <c r="N32" s="65" t="s">
        <v>1871</v>
      </c>
      <c r="O32" s="58">
        <v>0.05</v>
      </c>
      <c r="P32" s="86"/>
      <c r="Q32" s="76"/>
      <c r="R32" s="55"/>
      <c r="S32" s="55" t="s">
        <v>1445</v>
      </c>
      <c r="T32" s="89"/>
    </row>
    <row r="33" spans="1:22" x14ac:dyDescent="0.2">
      <c r="B33" s="77"/>
      <c r="C33" s="52"/>
      <c r="D33" s="52" t="s">
        <v>72</v>
      </c>
      <c r="E33" s="58">
        <v>0.14000000000000001</v>
      </c>
      <c r="F33" s="90"/>
      <c r="G33" s="81"/>
      <c r="H33" s="65"/>
      <c r="I33" s="65"/>
      <c r="J33" s="58"/>
      <c r="K33" s="90"/>
      <c r="L33" s="81"/>
      <c r="M33" s="65"/>
      <c r="N33" s="65"/>
      <c r="O33" s="58"/>
      <c r="P33" s="86"/>
      <c r="Q33" s="77"/>
      <c r="R33" s="52"/>
      <c r="S33" s="65" t="s">
        <v>1632</v>
      </c>
      <c r="T33" s="86">
        <v>801</v>
      </c>
    </row>
    <row r="34" spans="1:22" x14ac:dyDescent="0.2">
      <c r="B34" s="77"/>
      <c r="C34" s="52"/>
      <c r="D34" s="52" t="s">
        <v>1550</v>
      </c>
      <c r="E34" s="58">
        <v>0.25</v>
      </c>
      <c r="F34" s="90"/>
      <c r="G34" s="81"/>
      <c r="H34" s="65"/>
      <c r="I34" s="65"/>
      <c r="J34" s="58"/>
      <c r="K34" s="90"/>
      <c r="L34" s="81"/>
      <c r="M34" s="65"/>
      <c r="N34" s="65"/>
      <c r="O34" s="58"/>
      <c r="P34" s="86"/>
      <c r="Q34" s="77"/>
      <c r="R34" s="52"/>
      <c r="S34" s="52"/>
      <c r="T34" s="86"/>
    </row>
    <row r="35" spans="1:22" x14ac:dyDescent="0.2">
      <c r="B35" s="77"/>
      <c r="C35" s="52"/>
      <c r="D35" s="98" t="s">
        <v>922</v>
      </c>
      <c r="E35" s="58">
        <v>0.5</v>
      </c>
      <c r="F35" s="90">
        <v>804</v>
      </c>
      <c r="G35" s="81"/>
      <c r="H35" s="65"/>
      <c r="I35" s="65" t="s">
        <v>1574</v>
      </c>
      <c r="J35" s="58">
        <v>0.1</v>
      </c>
      <c r="K35" s="90">
        <v>100</v>
      </c>
      <c r="L35" s="81"/>
      <c r="M35" s="65"/>
      <c r="N35" s="65" t="s">
        <v>1574</v>
      </c>
      <c r="O35" s="58">
        <v>0.1</v>
      </c>
      <c r="P35" s="90">
        <v>100</v>
      </c>
      <c r="Q35" s="77"/>
      <c r="R35" s="52"/>
      <c r="S35" s="52"/>
      <c r="T35" s="86"/>
    </row>
    <row r="36" spans="1:22" x14ac:dyDescent="0.2">
      <c r="A36" s="20" t="s">
        <v>991</v>
      </c>
      <c r="B36" s="78"/>
      <c r="C36" s="59"/>
      <c r="D36" s="59"/>
      <c r="E36" s="61"/>
      <c r="F36" s="91"/>
      <c r="G36" s="82"/>
      <c r="H36" s="66"/>
      <c r="I36" s="66" t="s">
        <v>1878</v>
      </c>
      <c r="J36" s="61">
        <v>0.2</v>
      </c>
      <c r="K36" s="91"/>
      <c r="L36" s="82"/>
      <c r="M36" s="66"/>
      <c r="N36" s="66" t="s">
        <v>1881</v>
      </c>
      <c r="O36" s="61">
        <v>0.35</v>
      </c>
      <c r="P36" s="87"/>
      <c r="Q36" s="78"/>
      <c r="R36" s="59"/>
      <c r="S36" s="59"/>
      <c r="T36" s="87"/>
      <c r="U36" s="1" t="s">
        <v>59</v>
      </c>
    </row>
    <row r="37" spans="1:22" x14ac:dyDescent="0.2">
      <c r="A37" s="20"/>
      <c r="B37" s="79"/>
      <c r="C37" s="62"/>
      <c r="D37" s="62"/>
      <c r="E37" s="64"/>
      <c r="F37" s="92"/>
      <c r="G37" s="83"/>
      <c r="H37" s="67"/>
      <c r="I37" s="67" t="s">
        <v>1520</v>
      </c>
      <c r="J37" s="64">
        <v>0.6</v>
      </c>
      <c r="K37" s="92"/>
      <c r="L37" s="83"/>
      <c r="M37" s="67"/>
      <c r="N37" s="67" t="s">
        <v>1464</v>
      </c>
      <c r="O37" s="64">
        <v>0.5</v>
      </c>
      <c r="P37" s="88"/>
      <c r="Q37" s="79"/>
      <c r="R37" s="62"/>
      <c r="S37" s="62"/>
      <c r="T37" s="88"/>
    </row>
    <row r="38" spans="1:22" x14ac:dyDescent="0.2">
      <c r="B38" s="76"/>
      <c r="C38" s="55"/>
      <c r="D38" s="55" t="s">
        <v>1435</v>
      </c>
      <c r="E38" s="70">
        <v>1</v>
      </c>
      <c r="F38" s="89"/>
      <c r="G38" s="76"/>
      <c r="H38" s="55"/>
      <c r="I38" s="55" t="s">
        <v>1435</v>
      </c>
      <c r="J38" s="70">
        <v>1</v>
      </c>
      <c r="K38" s="89"/>
      <c r="L38" s="76"/>
      <c r="M38" s="55"/>
      <c r="N38" s="55" t="s">
        <v>1435</v>
      </c>
      <c r="O38" s="70">
        <v>1</v>
      </c>
      <c r="P38" s="89"/>
      <c r="Q38" s="76"/>
      <c r="R38" s="55"/>
      <c r="S38" s="55" t="s">
        <v>1444</v>
      </c>
      <c r="T38" s="89"/>
    </row>
    <row r="39" spans="1:22" x14ac:dyDescent="0.2">
      <c r="A39" s="1" t="s">
        <v>1485</v>
      </c>
      <c r="B39" s="77"/>
      <c r="C39" s="52"/>
      <c r="D39" s="52" t="s">
        <v>1864</v>
      </c>
      <c r="E39" s="58">
        <v>0.2</v>
      </c>
      <c r="F39" s="90">
        <v>101</v>
      </c>
      <c r="G39" s="81"/>
      <c r="H39" s="65"/>
      <c r="I39" s="65" t="s">
        <v>1479</v>
      </c>
      <c r="J39" s="58">
        <v>0.2</v>
      </c>
      <c r="K39" s="90">
        <v>219</v>
      </c>
      <c r="L39" s="81" t="s">
        <v>1008</v>
      </c>
      <c r="M39" s="65"/>
      <c r="N39" s="65" t="s">
        <v>1522</v>
      </c>
      <c r="O39" s="58">
        <v>4.34</v>
      </c>
      <c r="P39" s="86"/>
      <c r="Q39" s="77"/>
      <c r="R39" s="52"/>
      <c r="S39" s="98" t="s">
        <v>1634</v>
      </c>
      <c r="T39" s="86">
        <v>600</v>
      </c>
    </row>
    <row r="40" spans="1:22" x14ac:dyDescent="0.2">
      <c r="A40" s="34">
        <f>A29+1</f>
        <v>43305</v>
      </c>
      <c r="B40" s="77"/>
      <c r="C40" s="52"/>
      <c r="D40" s="52" t="s">
        <v>1865</v>
      </c>
      <c r="E40" s="58">
        <v>0.2</v>
      </c>
      <c r="F40" s="86">
        <v>102</v>
      </c>
      <c r="G40" s="81" t="s">
        <v>1008</v>
      </c>
      <c r="H40" s="65"/>
      <c r="I40" s="65" t="s">
        <v>1376</v>
      </c>
      <c r="J40" s="58">
        <v>2.33</v>
      </c>
      <c r="K40" s="90">
        <v>450</v>
      </c>
      <c r="L40" s="108"/>
      <c r="M40" s="65"/>
      <c r="N40" s="65" t="s">
        <v>1635</v>
      </c>
      <c r="O40" s="58"/>
      <c r="P40" s="86"/>
      <c r="Q40" s="77"/>
      <c r="R40" s="52"/>
      <c r="S40" s="52"/>
      <c r="T40" s="86"/>
    </row>
    <row r="41" spans="1:22" x14ac:dyDescent="0.2">
      <c r="B41" s="77"/>
      <c r="C41" s="52"/>
      <c r="D41" s="52" t="s">
        <v>1469</v>
      </c>
      <c r="E41" s="58">
        <v>0.39</v>
      </c>
      <c r="F41" s="90"/>
      <c r="G41" s="81"/>
      <c r="H41" s="65"/>
      <c r="I41" s="65" t="s">
        <v>289</v>
      </c>
      <c r="J41" s="58">
        <v>0.18</v>
      </c>
      <c r="K41" s="90">
        <v>305</v>
      </c>
      <c r="L41" s="81"/>
      <c r="M41" s="65"/>
      <c r="N41" s="65" t="s">
        <v>558</v>
      </c>
      <c r="O41" s="58">
        <v>1.18</v>
      </c>
      <c r="P41" s="86"/>
      <c r="Q41" s="77"/>
      <c r="R41" s="52"/>
      <c r="S41" s="52"/>
      <c r="T41" s="86"/>
    </row>
    <row r="42" spans="1:22" x14ac:dyDescent="0.2">
      <c r="B42" s="77"/>
      <c r="C42" s="52"/>
      <c r="D42" s="52" t="s">
        <v>1470</v>
      </c>
      <c r="E42" s="58">
        <v>0.44</v>
      </c>
      <c r="F42" s="90"/>
      <c r="G42" s="81"/>
      <c r="H42" s="65"/>
      <c r="I42" s="65" t="s">
        <v>1636</v>
      </c>
      <c r="J42" s="58">
        <v>0.7</v>
      </c>
      <c r="K42" s="90">
        <v>509</v>
      </c>
      <c r="L42" s="81"/>
      <c r="M42" s="65"/>
      <c r="N42" s="65"/>
      <c r="O42" s="58"/>
      <c r="P42" s="86"/>
      <c r="Q42" s="77"/>
      <c r="R42" s="52"/>
      <c r="S42" s="52"/>
      <c r="T42" s="86"/>
    </row>
    <row r="43" spans="1:22" x14ac:dyDescent="0.2">
      <c r="A43" s="19">
        <f>SUM(O39:O48)*O38+SUM(J39:J48)*J38+SUM(E39:E48)*E38</f>
        <v>15.149999999999999</v>
      </c>
      <c r="B43" s="77"/>
      <c r="C43" s="52"/>
      <c r="D43" s="52" t="s">
        <v>1867</v>
      </c>
      <c r="E43" s="58">
        <v>0.17</v>
      </c>
      <c r="F43" s="90"/>
      <c r="G43" s="81"/>
      <c r="H43" s="65"/>
      <c r="I43" s="98" t="s">
        <v>1637</v>
      </c>
      <c r="J43" s="106">
        <v>0.54</v>
      </c>
      <c r="K43" s="90">
        <v>603</v>
      </c>
      <c r="L43" s="81"/>
      <c r="M43" s="65"/>
      <c r="N43" s="98" t="s">
        <v>1615</v>
      </c>
      <c r="O43" s="106">
        <v>1</v>
      </c>
      <c r="P43" s="86"/>
      <c r="Q43" s="76"/>
      <c r="R43" s="55"/>
      <c r="S43" s="55" t="s">
        <v>1445</v>
      </c>
      <c r="T43" s="89"/>
    </row>
    <row r="44" spans="1:22" x14ac:dyDescent="0.2">
      <c r="B44" s="77"/>
      <c r="C44" s="52"/>
      <c r="D44" s="52" t="s">
        <v>72</v>
      </c>
      <c r="E44" s="58">
        <v>0.14000000000000001</v>
      </c>
      <c r="F44" s="90"/>
      <c r="G44" s="81"/>
      <c r="H44" s="65"/>
      <c r="I44" s="65"/>
      <c r="J44" s="58"/>
      <c r="K44" s="90"/>
      <c r="L44" s="81"/>
      <c r="M44" s="65"/>
      <c r="N44" s="65"/>
      <c r="O44" s="58"/>
      <c r="P44" s="86"/>
      <c r="Q44" s="77"/>
      <c r="R44" s="52"/>
      <c r="S44" s="107" t="s">
        <v>1430</v>
      </c>
      <c r="T44" s="86"/>
      <c r="V44" s="1" t="s">
        <v>59</v>
      </c>
    </row>
    <row r="45" spans="1:22" x14ac:dyDescent="0.2">
      <c r="B45" s="77"/>
      <c r="C45" s="52"/>
      <c r="D45" s="52" t="s">
        <v>1550</v>
      </c>
      <c r="E45" s="58">
        <v>0.25</v>
      </c>
      <c r="F45" s="90"/>
      <c r="G45" s="81"/>
      <c r="H45" s="65"/>
      <c r="I45" s="65"/>
      <c r="J45" s="58"/>
      <c r="K45" s="90"/>
      <c r="L45" s="81"/>
      <c r="M45" s="65"/>
      <c r="N45" s="65"/>
      <c r="O45" s="58"/>
      <c r="P45" s="86"/>
      <c r="Q45" s="77"/>
      <c r="R45" s="52"/>
      <c r="S45" s="52"/>
      <c r="T45" s="86"/>
    </row>
    <row r="46" spans="1:22" x14ac:dyDescent="0.2">
      <c r="B46" s="77"/>
      <c r="C46" s="52"/>
      <c r="D46" s="52" t="s">
        <v>1560</v>
      </c>
      <c r="E46" s="58">
        <v>0.5</v>
      </c>
      <c r="F46" s="90"/>
      <c r="G46" s="81"/>
      <c r="H46" s="65"/>
      <c r="I46" s="98" t="s">
        <v>1870</v>
      </c>
      <c r="J46" s="58">
        <v>0.17</v>
      </c>
      <c r="K46" s="90"/>
      <c r="L46" s="77"/>
      <c r="M46" s="52"/>
      <c r="N46" s="98" t="s">
        <v>1870</v>
      </c>
      <c r="O46" s="58">
        <v>0.17</v>
      </c>
      <c r="P46" s="86"/>
      <c r="Q46" s="77"/>
      <c r="R46" s="52"/>
      <c r="S46" s="52" t="s">
        <v>59</v>
      </c>
      <c r="T46" s="86"/>
      <c r="U46" s="1" t="s">
        <v>59</v>
      </c>
    </row>
    <row r="47" spans="1:22" x14ac:dyDescent="0.2">
      <c r="A47" s="20" t="s">
        <v>991</v>
      </c>
      <c r="B47" s="78"/>
      <c r="C47" s="59"/>
      <c r="D47" s="59"/>
      <c r="E47" s="61"/>
      <c r="F47" s="91"/>
      <c r="G47" s="82"/>
      <c r="H47" s="66"/>
      <c r="I47" s="66" t="s">
        <v>1877</v>
      </c>
      <c r="J47" s="61">
        <v>0.2</v>
      </c>
      <c r="K47" s="91"/>
      <c r="L47" s="82"/>
      <c r="M47" s="66"/>
      <c r="N47" s="66" t="s">
        <v>1638</v>
      </c>
      <c r="O47" s="61">
        <v>0.45</v>
      </c>
      <c r="P47" s="87"/>
      <c r="Q47" s="78"/>
      <c r="R47" s="59"/>
      <c r="S47" s="59"/>
      <c r="T47" s="87"/>
    </row>
    <row r="48" spans="1:22" x14ac:dyDescent="0.2">
      <c r="A48" s="20"/>
      <c r="B48" s="79"/>
      <c r="C48" s="62"/>
      <c r="D48" s="62"/>
      <c r="E48" s="64"/>
      <c r="F48" s="92"/>
      <c r="G48" s="83"/>
      <c r="H48" s="67"/>
      <c r="I48" s="67" t="s">
        <v>1563</v>
      </c>
      <c r="J48" s="64">
        <v>0.6</v>
      </c>
      <c r="K48" s="92"/>
      <c r="L48" s="83"/>
      <c r="M48" s="67"/>
      <c r="N48" s="67" t="s">
        <v>1476</v>
      </c>
      <c r="O48" s="64">
        <v>0.8</v>
      </c>
      <c r="P48" s="88"/>
      <c r="Q48" s="79"/>
      <c r="R48" s="62"/>
      <c r="S48" s="62"/>
      <c r="T48" s="88"/>
    </row>
    <row r="49" spans="1:21" x14ac:dyDescent="0.2">
      <c r="B49" s="76"/>
      <c r="C49" s="55"/>
      <c r="D49" s="55" t="s">
        <v>1435</v>
      </c>
      <c r="E49" s="70">
        <v>1</v>
      </c>
      <c r="F49" s="89"/>
      <c r="G49" s="76"/>
      <c r="H49" s="55"/>
      <c r="I49" s="55" t="s">
        <v>1435</v>
      </c>
      <c r="J49" s="70">
        <v>1</v>
      </c>
      <c r="K49" s="89"/>
      <c r="L49" s="76"/>
      <c r="M49" s="55"/>
      <c r="N49" s="55" t="s">
        <v>1436</v>
      </c>
      <c r="O49" s="70">
        <v>0.75</v>
      </c>
      <c r="P49" s="89"/>
      <c r="Q49" s="76"/>
      <c r="R49" s="55"/>
      <c r="S49" s="55" t="s">
        <v>1444</v>
      </c>
      <c r="T49" s="89"/>
    </row>
    <row r="50" spans="1:21" x14ac:dyDescent="0.2">
      <c r="A50" s="1" t="s">
        <v>1497</v>
      </c>
      <c r="B50" s="77"/>
      <c r="C50" s="52"/>
      <c r="D50" s="52" t="s">
        <v>1231</v>
      </c>
      <c r="E50" s="58">
        <v>3.8</v>
      </c>
      <c r="F50" s="90"/>
      <c r="G50" s="81"/>
      <c r="H50" s="65"/>
      <c r="I50" s="65" t="s">
        <v>1639</v>
      </c>
      <c r="J50" s="58">
        <v>1.17</v>
      </c>
      <c r="K50" s="90"/>
      <c r="L50" s="81"/>
      <c r="M50" s="65"/>
      <c r="N50" s="65"/>
      <c r="O50" s="58"/>
      <c r="P50" s="86"/>
      <c r="Q50" s="77"/>
      <c r="R50" s="52"/>
      <c r="S50" s="65" t="s">
        <v>1640</v>
      </c>
      <c r="T50" s="86"/>
    </row>
    <row r="51" spans="1:21" x14ac:dyDescent="0.2">
      <c r="A51" s="34">
        <f>A40+1</f>
        <v>43306</v>
      </c>
      <c r="B51" s="77"/>
      <c r="C51" s="52"/>
      <c r="D51" s="52" t="s">
        <v>1641</v>
      </c>
      <c r="E51" s="58">
        <v>1.1499999999999999</v>
      </c>
      <c r="F51" s="90"/>
      <c r="G51" s="81"/>
      <c r="H51" s="65"/>
      <c r="I51" s="98" t="s">
        <v>1642</v>
      </c>
      <c r="J51" s="106">
        <v>0.2</v>
      </c>
      <c r="K51" s="90"/>
      <c r="L51" s="81"/>
      <c r="M51" s="65"/>
      <c r="N51" s="65"/>
      <c r="O51" s="58"/>
      <c r="P51" s="86"/>
      <c r="Q51" s="77"/>
      <c r="R51" s="52"/>
      <c r="S51" s="52"/>
      <c r="T51" s="86"/>
    </row>
    <row r="52" spans="1:21" x14ac:dyDescent="0.2">
      <c r="B52" s="77"/>
      <c r="C52" s="52"/>
      <c r="D52" s="98"/>
      <c r="E52" s="58"/>
      <c r="F52" s="90"/>
      <c r="G52" s="81"/>
      <c r="H52" s="65"/>
      <c r="I52" s="98" t="s">
        <v>1643</v>
      </c>
      <c r="J52" s="106">
        <v>0.35</v>
      </c>
      <c r="K52" s="90"/>
      <c r="L52" s="81"/>
      <c r="M52" s="65"/>
      <c r="N52" s="65"/>
      <c r="O52" s="58"/>
      <c r="P52" s="86"/>
      <c r="Q52" s="77"/>
      <c r="R52" s="52"/>
      <c r="S52" s="52"/>
      <c r="T52" s="86"/>
    </row>
    <row r="53" spans="1:21" x14ac:dyDescent="0.2">
      <c r="B53" s="77"/>
      <c r="C53" s="52"/>
      <c r="D53" s="52"/>
      <c r="E53" s="58"/>
      <c r="F53" s="90"/>
      <c r="G53" s="81"/>
      <c r="H53" s="65"/>
      <c r="I53" s="65" t="s">
        <v>1464</v>
      </c>
      <c r="J53" s="58">
        <v>0.5</v>
      </c>
      <c r="K53" s="90"/>
      <c r="L53" s="81"/>
      <c r="M53" s="65"/>
      <c r="N53" s="65"/>
      <c r="O53" s="58"/>
      <c r="P53" s="86"/>
      <c r="Q53" s="77"/>
      <c r="R53" s="52"/>
      <c r="S53" s="52"/>
      <c r="T53" s="86"/>
    </row>
    <row r="54" spans="1:21" x14ac:dyDescent="0.2">
      <c r="A54" s="19">
        <f>SUM(O50:O59)*O49+SUM(J50:J59)*J49+SUM(E50:E59)*E49</f>
        <v>8.0699999999999985</v>
      </c>
      <c r="B54" s="77"/>
      <c r="C54" s="52"/>
      <c r="D54" s="52"/>
      <c r="E54" s="58"/>
      <c r="F54" s="90"/>
      <c r="G54" s="81"/>
      <c r="H54" s="65"/>
      <c r="I54" s="65" t="s">
        <v>1644</v>
      </c>
      <c r="J54" s="58">
        <v>0.9</v>
      </c>
      <c r="K54" s="90"/>
      <c r="L54" s="81"/>
      <c r="M54" s="65"/>
      <c r="N54" s="65"/>
      <c r="O54" s="58"/>
      <c r="P54" s="86"/>
      <c r="Q54" s="76"/>
      <c r="R54" s="55"/>
      <c r="S54" s="55"/>
      <c r="T54" s="89"/>
      <c r="U54" s="1" t="s">
        <v>59</v>
      </c>
    </row>
    <row r="55" spans="1:21" x14ac:dyDescent="0.2">
      <c r="B55" s="77"/>
      <c r="C55" s="52"/>
      <c r="D55" s="52"/>
      <c r="E55" s="58"/>
      <c r="F55" s="90"/>
      <c r="G55" s="81"/>
      <c r="H55" s="65"/>
      <c r="I55" s="65"/>
      <c r="J55" s="58"/>
      <c r="K55" s="90"/>
      <c r="L55" s="81"/>
      <c r="M55" s="65"/>
      <c r="N55" s="65"/>
      <c r="O55" s="58"/>
      <c r="P55" s="86"/>
      <c r="Q55" s="77"/>
      <c r="R55" s="52"/>
      <c r="S55" s="65"/>
      <c r="T55" s="86"/>
    </row>
    <row r="56" spans="1:21" x14ac:dyDescent="0.2">
      <c r="B56" s="77"/>
      <c r="C56" s="52"/>
      <c r="D56" s="52"/>
      <c r="E56" s="58"/>
      <c r="F56" s="90"/>
      <c r="G56" s="81"/>
      <c r="H56" s="65"/>
      <c r="I56" s="65"/>
      <c r="J56" s="58"/>
      <c r="K56" s="90"/>
      <c r="L56" s="81"/>
      <c r="M56" s="65"/>
      <c r="N56" s="65"/>
      <c r="O56" s="58"/>
      <c r="P56" s="86"/>
      <c r="Q56" s="77"/>
      <c r="R56" s="52"/>
      <c r="S56" s="52"/>
      <c r="T56" s="86"/>
    </row>
    <row r="57" spans="1:21" x14ac:dyDescent="0.2">
      <c r="B57" s="77"/>
      <c r="C57" s="52"/>
      <c r="D57" s="52"/>
      <c r="E57" s="58"/>
      <c r="F57" s="90"/>
      <c r="G57" s="81"/>
      <c r="H57" s="65"/>
      <c r="I57" s="65"/>
      <c r="J57" s="58"/>
      <c r="K57" s="90"/>
      <c r="L57" s="81"/>
      <c r="M57" s="65"/>
      <c r="N57" s="65"/>
      <c r="O57" s="58"/>
      <c r="P57" s="90"/>
      <c r="Q57" s="77"/>
      <c r="R57" s="52"/>
      <c r="S57" s="52"/>
      <c r="T57" s="86"/>
    </row>
    <row r="58" spans="1:21" x14ac:dyDescent="0.2">
      <c r="A58" s="20" t="s">
        <v>991</v>
      </c>
      <c r="B58" s="78"/>
      <c r="C58" s="59"/>
      <c r="D58" s="59"/>
      <c r="E58" s="61"/>
      <c r="F58" s="91"/>
      <c r="G58" s="82"/>
      <c r="H58" s="66"/>
      <c r="I58" s="66"/>
      <c r="J58" s="61"/>
      <c r="K58" s="91"/>
      <c r="L58" s="82"/>
      <c r="M58" s="66"/>
      <c r="N58" s="66"/>
      <c r="O58" s="61"/>
      <c r="P58" s="87"/>
      <c r="Q58" s="78"/>
      <c r="R58" s="59"/>
      <c r="S58" s="59"/>
      <c r="T58" s="87"/>
    </row>
    <row r="59" spans="1:21" x14ac:dyDescent="0.2">
      <c r="A59" s="20"/>
      <c r="B59" s="79"/>
      <c r="C59" s="62"/>
      <c r="D59" s="62"/>
      <c r="E59" s="64"/>
      <c r="F59" s="92"/>
      <c r="G59" s="83"/>
      <c r="H59" s="67"/>
      <c r="I59" s="67"/>
      <c r="J59" s="64"/>
      <c r="K59" s="92"/>
      <c r="L59" s="83"/>
      <c r="M59" s="67"/>
      <c r="N59" s="67"/>
      <c r="O59" s="64"/>
      <c r="P59" s="88"/>
      <c r="Q59" s="79"/>
      <c r="R59" s="62"/>
      <c r="S59" s="62"/>
      <c r="T59" s="88"/>
    </row>
    <row r="60" spans="1:21" x14ac:dyDescent="0.2">
      <c r="B60" s="76"/>
      <c r="C60" s="55"/>
      <c r="D60" s="55" t="s">
        <v>1436</v>
      </c>
      <c r="E60" s="70">
        <v>0.75</v>
      </c>
      <c r="F60" s="89"/>
      <c r="G60" s="76"/>
      <c r="H60" s="55"/>
      <c r="I60" s="55" t="s">
        <v>1438</v>
      </c>
      <c r="J60" s="70">
        <v>0.1</v>
      </c>
      <c r="K60" s="89"/>
      <c r="L60" s="76"/>
      <c r="M60" s="55"/>
      <c r="N60" s="55" t="s">
        <v>1438</v>
      </c>
      <c r="O60" s="70">
        <v>0.1</v>
      </c>
      <c r="P60" s="89"/>
      <c r="Q60" s="76"/>
      <c r="R60" s="55"/>
      <c r="S60" s="55" t="s">
        <v>1444</v>
      </c>
      <c r="T60" s="89"/>
    </row>
    <row r="61" spans="1:21" x14ac:dyDescent="0.2">
      <c r="A61" s="1" t="s">
        <v>1507</v>
      </c>
      <c r="B61" s="77"/>
      <c r="C61" s="52"/>
      <c r="D61" s="52"/>
      <c r="E61" s="57"/>
      <c r="F61" s="90"/>
      <c r="G61" s="81"/>
      <c r="H61" s="65"/>
      <c r="I61" s="65"/>
      <c r="J61" s="58"/>
      <c r="K61" s="90"/>
      <c r="L61" s="81"/>
      <c r="M61" s="65"/>
      <c r="N61" s="65"/>
      <c r="O61" s="58"/>
      <c r="P61" s="86"/>
      <c r="Q61" s="77"/>
      <c r="R61" s="52"/>
      <c r="S61" s="52"/>
      <c r="T61" s="86"/>
    </row>
    <row r="62" spans="1:21" x14ac:dyDescent="0.2">
      <c r="A62" s="34">
        <f>A51+1</f>
        <v>43307</v>
      </c>
      <c r="B62" s="77"/>
      <c r="C62" s="52"/>
      <c r="D62" s="52"/>
      <c r="E62" s="57"/>
      <c r="F62" s="90"/>
      <c r="G62" s="81"/>
      <c r="H62" s="65"/>
      <c r="I62" s="65"/>
      <c r="J62" s="58"/>
      <c r="K62" s="90"/>
      <c r="L62" s="81"/>
      <c r="M62" s="65"/>
      <c r="N62" s="65"/>
      <c r="O62" s="58"/>
      <c r="P62" s="86"/>
      <c r="Q62" s="77"/>
      <c r="R62" s="52"/>
      <c r="S62" s="52"/>
      <c r="T62" s="86"/>
    </row>
    <row r="63" spans="1:21" x14ac:dyDescent="0.2">
      <c r="B63" s="77" t="s">
        <v>1513</v>
      </c>
      <c r="C63" s="52"/>
      <c r="D63" s="52"/>
      <c r="E63" s="57"/>
      <c r="F63" s="90"/>
      <c r="G63" s="81"/>
      <c r="H63" s="65"/>
      <c r="I63" s="65"/>
      <c r="J63" s="58"/>
      <c r="K63" s="90"/>
      <c r="L63" s="81"/>
      <c r="M63" s="65"/>
      <c r="N63" s="65"/>
      <c r="O63" s="58"/>
      <c r="P63" s="86"/>
      <c r="Q63" s="77"/>
      <c r="R63" s="52"/>
      <c r="S63" s="52"/>
      <c r="T63" s="86"/>
    </row>
    <row r="64" spans="1:21" x14ac:dyDescent="0.2">
      <c r="B64" s="77"/>
      <c r="C64" s="52"/>
      <c r="D64" s="52"/>
      <c r="E64" s="57"/>
      <c r="F64" s="90"/>
      <c r="G64" s="81"/>
      <c r="H64" s="65"/>
      <c r="I64" s="65"/>
      <c r="J64" s="58"/>
      <c r="K64" s="90"/>
      <c r="L64" s="81"/>
      <c r="M64" s="65"/>
      <c r="N64" s="65"/>
      <c r="O64" s="58"/>
      <c r="P64" s="86"/>
      <c r="Q64" s="77"/>
      <c r="R64" s="52"/>
      <c r="S64" s="52"/>
      <c r="T64" s="86"/>
    </row>
    <row r="65" spans="1:22" x14ac:dyDescent="0.2">
      <c r="A65" s="19">
        <f>SUM(O61:O70)*O60+SUM(J61:J70)*J60+SUM(E61:E70)*E60</f>
        <v>0</v>
      </c>
      <c r="B65" s="77"/>
      <c r="C65" s="52"/>
      <c r="D65" s="52"/>
      <c r="E65" s="57"/>
      <c r="F65" s="90"/>
      <c r="G65" s="81"/>
      <c r="H65" s="65"/>
      <c r="I65" s="65" t="s">
        <v>1871</v>
      </c>
      <c r="J65" s="58"/>
      <c r="K65" s="90"/>
      <c r="L65" s="81"/>
      <c r="M65" s="65"/>
      <c r="N65" s="65"/>
      <c r="O65" s="58"/>
      <c r="P65" s="86"/>
      <c r="Q65" s="76"/>
      <c r="R65" s="55"/>
      <c r="S65" s="55" t="s">
        <v>1445</v>
      </c>
      <c r="T65" s="89"/>
    </row>
    <row r="66" spans="1:22" x14ac:dyDescent="0.2">
      <c r="B66" s="77"/>
      <c r="C66" s="52"/>
      <c r="D66" s="52"/>
      <c r="E66" s="57"/>
      <c r="F66" s="90"/>
      <c r="G66" s="81"/>
      <c r="H66" s="65"/>
      <c r="I66" s="65"/>
      <c r="J66" s="58"/>
      <c r="K66" s="90"/>
      <c r="L66" s="81"/>
      <c r="M66" s="65"/>
      <c r="N66" s="65"/>
      <c r="O66" s="58"/>
      <c r="P66" s="86"/>
      <c r="Q66" s="77"/>
      <c r="R66" s="52"/>
      <c r="S66" s="52"/>
      <c r="T66" s="86"/>
    </row>
    <row r="67" spans="1:22" x14ac:dyDescent="0.2">
      <c r="B67" s="77"/>
      <c r="C67" s="52"/>
      <c r="D67" s="52"/>
      <c r="E67" s="57"/>
      <c r="F67" s="90"/>
      <c r="G67" s="81"/>
      <c r="H67" s="65"/>
      <c r="I67" s="65"/>
      <c r="J67" s="58"/>
      <c r="K67" s="90"/>
      <c r="L67" s="81"/>
      <c r="M67" s="65"/>
      <c r="N67" s="65"/>
      <c r="O67" s="58"/>
      <c r="P67" s="86"/>
      <c r="Q67" s="77"/>
      <c r="R67" s="52"/>
      <c r="S67" s="52"/>
      <c r="T67" s="86"/>
    </row>
    <row r="68" spans="1:22" x14ac:dyDescent="0.2">
      <c r="B68" s="77"/>
      <c r="C68" s="52"/>
      <c r="D68" s="52"/>
      <c r="E68" s="57"/>
      <c r="F68" s="90"/>
      <c r="G68" s="81"/>
      <c r="H68" s="65"/>
      <c r="I68" s="65"/>
      <c r="J68" s="58"/>
      <c r="K68" s="90"/>
      <c r="L68" s="81"/>
      <c r="M68" s="65"/>
      <c r="N68" s="65"/>
      <c r="O68" s="58"/>
      <c r="P68" s="90"/>
      <c r="Q68" s="77"/>
      <c r="R68" s="52"/>
      <c r="S68" s="52"/>
      <c r="T68" s="86"/>
    </row>
    <row r="69" spans="1:22" x14ac:dyDescent="0.2">
      <c r="A69" s="20" t="s">
        <v>991</v>
      </c>
      <c r="B69" s="78"/>
      <c r="C69" s="59"/>
      <c r="D69" s="59"/>
      <c r="E69" s="60"/>
      <c r="F69" s="91"/>
      <c r="G69" s="82"/>
      <c r="H69" s="66"/>
      <c r="I69" s="66"/>
      <c r="J69" s="61"/>
      <c r="K69" s="91"/>
      <c r="L69" s="82"/>
      <c r="M69" s="66"/>
      <c r="N69" s="66"/>
      <c r="O69" s="61"/>
      <c r="P69" s="87"/>
      <c r="Q69" s="78"/>
      <c r="R69" s="59"/>
      <c r="S69" s="59"/>
      <c r="T69" s="87"/>
    </row>
    <row r="70" spans="1:22" x14ac:dyDescent="0.2">
      <c r="A70" s="20"/>
      <c r="B70" s="79"/>
      <c r="C70" s="62"/>
      <c r="D70" s="62"/>
      <c r="E70" s="63"/>
      <c r="F70" s="92"/>
      <c r="G70" s="83"/>
      <c r="H70" s="67"/>
      <c r="I70" s="67"/>
      <c r="J70" s="64"/>
      <c r="K70" s="92"/>
      <c r="L70" s="83"/>
      <c r="M70" s="67"/>
      <c r="N70" s="67"/>
      <c r="O70" s="64"/>
      <c r="P70" s="88"/>
      <c r="Q70" s="79"/>
      <c r="R70" s="62"/>
      <c r="S70" s="62"/>
      <c r="T70" s="88"/>
    </row>
    <row r="71" spans="1:22" x14ac:dyDescent="0.2">
      <c r="B71" s="76"/>
      <c r="C71" s="55"/>
      <c r="D71" s="55" t="s">
        <v>1438</v>
      </c>
      <c r="E71" s="70">
        <v>0.1</v>
      </c>
      <c r="F71" s="89"/>
      <c r="G71" s="76"/>
      <c r="H71" s="55"/>
      <c r="I71" s="55" t="s">
        <v>1438</v>
      </c>
      <c r="J71" s="70">
        <v>0.1</v>
      </c>
      <c r="K71" s="89"/>
      <c r="L71" s="76"/>
      <c r="M71" s="55"/>
      <c r="N71" s="55" t="s">
        <v>1438</v>
      </c>
      <c r="O71" s="70">
        <v>0.1</v>
      </c>
      <c r="P71" s="89"/>
      <c r="Q71" s="76"/>
      <c r="R71" s="55"/>
      <c r="S71" s="55" t="s">
        <v>1444</v>
      </c>
      <c r="T71" s="89"/>
    </row>
    <row r="72" spans="1:22" x14ac:dyDescent="0.2">
      <c r="A72" s="1" t="s">
        <v>1521</v>
      </c>
      <c r="B72" s="77"/>
      <c r="C72" s="52"/>
      <c r="D72" s="52"/>
      <c r="E72" s="58"/>
      <c r="F72" s="90"/>
      <c r="G72" s="81"/>
      <c r="H72" s="65"/>
      <c r="I72" s="65"/>
      <c r="J72" s="58"/>
      <c r="K72" s="90"/>
      <c r="L72" s="81"/>
      <c r="M72" s="65"/>
      <c r="N72" s="65"/>
      <c r="O72" s="58"/>
      <c r="P72" s="86"/>
      <c r="Q72" s="77"/>
      <c r="R72" s="52"/>
      <c r="S72" s="52"/>
      <c r="T72" s="86"/>
    </row>
    <row r="73" spans="1:22" x14ac:dyDescent="0.2">
      <c r="A73" s="34">
        <f>A62+1</f>
        <v>43308</v>
      </c>
      <c r="B73" s="77"/>
      <c r="C73" s="52"/>
      <c r="D73" s="52"/>
      <c r="E73" s="58"/>
      <c r="F73" s="90"/>
      <c r="G73" s="81"/>
      <c r="H73" s="65"/>
      <c r="I73" s="65"/>
      <c r="J73" s="58"/>
      <c r="K73" s="90"/>
      <c r="L73" s="81"/>
      <c r="M73" s="65"/>
      <c r="N73" s="65"/>
      <c r="O73" s="58"/>
      <c r="P73" s="86"/>
      <c r="Q73" s="77"/>
      <c r="R73" s="52"/>
      <c r="S73" s="52"/>
      <c r="T73" s="86"/>
    </row>
    <row r="74" spans="1:22" x14ac:dyDescent="0.2">
      <c r="B74" s="77"/>
      <c r="C74" s="52"/>
      <c r="D74" s="52"/>
      <c r="E74" s="58"/>
      <c r="F74" s="90"/>
      <c r="G74" s="81"/>
      <c r="H74" s="65"/>
      <c r="I74" s="65"/>
      <c r="J74" s="58"/>
      <c r="K74" s="90"/>
      <c r="L74" s="81"/>
      <c r="M74" s="65"/>
      <c r="N74" s="65"/>
      <c r="O74" s="58"/>
      <c r="P74" s="86"/>
      <c r="Q74" s="77"/>
      <c r="R74" s="52"/>
      <c r="S74" s="52"/>
      <c r="T74" s="86"/>
    </row>
    <row r="75" spans="1:22" x14ac:dyDescent="0.2">
      <c r="B75" s="77"/>
      <c r="C75" s="52"/>
      <c r="D75" s="52"/>
      <c r="E75" s="58"/>
      <c r="F75" s="90"/>
      <c r="G75" s="81"/>
      <c r="H75" s="65"/>
      <c r="I75" s="65"/>
      <c r="J75" s="58"/>
      <c r="K75" s="90"/>
      <c r="L75" s="81"/>
      <c r="M75" s="65"/>
      <c r="N75" s="65"/>
      <c r="O75" s="58"/>
      <c r="P75" s="86"/>
      <c r="Q75" s="77"/>
      <c r="R75" s="52"/>
      <c r="S75" s="52"/>
      <c r="T75" s="86"/>
    </row>
    <row r="76" spans="1:22" x14ac:dyDescent="0.2">
      <c r="A76" s="19">
        <f>SUM(O72:O81)*O71+SUM(J72:J81)*J71+SUM(E72:E81)*E71</f>
        <v>0</v>
      </c>
      <c r="B76" s="77" t="s">
        <v>59</v>
      </c>
      <c r="C76" s="52"/>
      <c r="D76" s="52"/>
      <c r="E76" s="58"/>
      <c r="F76" s="90"/>
      <c r="G76" s="81"/>
      <c r="H76" s="65"/>
      <c r="I76" s="65"/>
      <c r="J76" s="58"/>
      <c r="K76" s="90"/>
      <c r="L76" s="81"/>
      <c r="M76" s="65"/>
      <c r="N76" s="65"/>
      <c r="O76" s="58"/>
      <c r="P76" s="86"/>
      <c r="Q76" s="76"/>
      <c r="R76" s="55"/>
      <c r="S76" s="55" t="s">
        <v>1445</v>
      </c>
      <c r="T76" s="89"/>
      <c r="V76" s="1" t="s">
        <v>59</v>
      </c>
    </row>
    <row r="77" spans="1:22" x14ac:dyDescent="0.2">
      <c r="B77" s="77"/>
      <c r="C77" s="52"/>
      <c r="D77" s="52"/>
      <c r="E77" s="58"/>
      <c r="F77" s="90"/>
      <c r="G77" s="81"/>
      <c r="H77" s="65"/>
      <c r="I77" s="65"/>
      <c r="J77" s="58"/>
      <c r="K77" s="90"/>
      <c r="L77" s="81"/>
      <c r="M77" s="65"/>
      <c r="N77" s="65"/>
      <c r="O77" s="58"/>
      <c r="P77" s="86"/>
      <c r="Q77" s="77"/>
      <c r="R77" s="52"/>
      <c r="S77" s="52"/>
      <c r="T77" s="86"/>
    </row>
    <row r="78" spans="1:22" x14ac:dyDescent="0.2">
      <c r="B78" s="77"/>
      <c r="C78" s="52"/>
      <c r="D78" s="52"/>
      <c r="E78" s="58"/>
      <c r="F78" s="90"/>
      <c r="G78" s="81"/>
      <c r="H78" s="65"/>
      <c r="I78" s="65"/>
      <c r="J78" s="58"/>
      <c r="K78" s="90"/>
      <c r="L78" s="81"/>
      <c r="M78" s="65"/>
      <c r="N78" s="65"/>
      <c r="O78" s="58"/>
      <c r="P78" s="86"/>
      <c r="Q78" s="77"/>
      <c r="R78" s="52"/>
      <c r="S78" s="52"/>
      <c r="T78" s="86"/>
    </row>
    <row r="79" spans="1:22" x14ac:dyDescent="0.2">
      <c r="B79" s="77"/>
      <c r="C79" s="52"/>
      <c r="D79" s="52"/>
      <c r="E79" s="58"/>
      <c r="F79" s="90"/>
      <c r="G79" s="81"/>
      <c r="H79" s="65"/>
      <c r="I79" s="52"/>
      <c r="J79" s="58"/>
      <c r="K79" s="90"/>
      <c r="L79" s="81"/>
      <c r="M79" s="65"/>
      <c r="N79" s="52"/>
      <c r="O79" s="58"/>
      <c r="P79" s="90"/>
      <c r="Q79" s="77"/>
      <c r="R79" s="52"/>
      <c r="S79" s="52"/>
      <c r="T79" s="86"/>
    </row>
    <row r="80" spans="1:22" x14ac:dyDescent="0.2">
      <c r="A80" s="20" t="s">
        <v>991</v>
      </c>
      <c r="B80" s="78"/>
      <c r="C80" s="59"/>
      <c r="D80" s="59"/>
      <c r="E80" s="61"/>
      <c r="F80" s="91"/>
      <c r="G80" s="82"/>
      <c r="H80" s="66"/>
      <c r="I80" s="66"/>
      <c r="J80" s="61"/>
      <c r="K80" s="91"/>
      <c r="L80" s="82"/>
      <c r="M80" s="66"/>
      <c r="N80" s="66"/>
      <c r="O80" s="61"/>
      <c r="P80" s="87"/>
      <c r="Q80" s="78"/>
      <c r="R80" s="59"/>
      <c r="S80" s="59"/>
      <c r="T80" s="87"/>
    </row>
    <row r="81" spans="1:21" x14ac:dyDescent="0.2">
      <c r="A81" s="20"/>
      <c r="B81" s="79"/>
      <c r="C81" s="62"/>
      <c r="D81" s="62"/>
      <c r="E81" s="64"/>
      <c r="F81" s="92"/>
      <c r="G81" s="83"/>
      <c r="H81" s="67"/>
      <c r="I81" s="67"/>
      <c r="J81" s="64"/>
      <c r="K81" s="92"/>
      <c r="L81" s="83"/>
      <c r="M81" s="67"/>
      <c r="N81" s="67"/>
      <c r="O81" s="64"/>
      <c r="P81" s="88"/>
      <c r="Q81" s="79"/>
      <c r="R81" s="62"/>
      <c r="S81" s="62"/>
      <c r="T81" s="88"/>
    </row>
    <row r="82" spans="1:21" x14ac:dyDescent="0.2">
      <c r="N82" s="1" t="s">
        <v>59</v>
      </c>
    </row>
    <row r="83" spans="1:21" ht="14.45" customHeight="1" x14ac:dyDescent="0.2">
      <c r="A83" s="21" t="s">
        <v>1528</v>
      </c>
      <c r="B83" s="80"/>
      <c r="C83" s="22"/>
      <c r="D83" s="22"/>
      <c r="E83" s="128"/>
      <c r="F83" s="128"/>
      <c r="G83" s="128"/>
      <c r="I83" s="30" t="s">
        <v>1529</v>
      </c>
      <c r="N83" s="137" t="s">
        <v>1530</v>
      </c>
      <c r="O83" s="137"/>
      <c r="P83" s="137"/>
      <c r="S83" s="32" t="s">
        <v>1531</v>
      </c>
    </row>
    <row r="84" spans="1:21" x14ac:dyDescent="0.2">
      <c r="A84" s="22" t="s">
        <v>1532</v>
      </c>
      <c r="B84" s="80"/>
      <c r="C84" s="22"/>
      <c r="D84" s="22"/>
      <c r="E84" s="128">
        <f>(A10+A21+A32+A43+A54+A65+A76)*100</f>
        <v>5373.5999999999995</v>
      </c>
      <c r="F84" s="128"/>
      <c r="G84" s="128"/>
      <c r="I84" s="135" t="s">
        <v>1533</v>
      </c>
      <c r="J84" s="136"/>
      <c r="K84" s="136"/>
      <c r="L84" s="136"/>
      <c r="N84" s="31" t="s">
        <v>1534</v>
      </c>
      <c r="S84" s="33" t="s">
        <v>1535</v>
      </c>
    </row>
    <row r="85" spans="1:21" x14ac:dyDescent="0.2">
      <c r="A85" s="22" t="s">
        <v>1935</v>
      </c>
      <c r="B85" s="80"/>
      <c r="C85" s="22"/>
      <c r="D85" s="22"/>
      <c r="E85" s="128">
        <f>'Übersicht und Anleitung'!D18*100-('Übersicht und Anleitung'!D18*2)</f>
        <v>6174</v>
      </c>
      <c r="F85" s="128"/>
      <c r="G85" s="128"/>
    </row>
    <row r="86" spans="1:21" ht="13.5" thickBot="1" x14ac:dyDescent="0.25">
      <c r="A86" s="21" t="s">
        <v>1536</v>
      </c>
      <c r="B86" s="80"/>
      <c r="C86" s="22"/>
      <c r="D86" s="22"/>
      <c r="E86" s="129">
        <f>E85-E84</f>
        <v>800.40000000000055</v>
      </c>
      <c r="F86" s="129"/>
      <c r="G86" s="129"/>
      <c r="I86" s="131"/>
      <c r="J86" s="131"/>
      <c r="K86" s="131"/>
      <c r="N86" s="131"/>
      <c r="O86" s="131"/>
      <c r="P86" s="131"/>
      <c r="S86" s="131"/>
      <c r="T86" s="131"/>
    </row>
    <row r="87" spans="1:21" ht="13.5" thickTop="1" x14ac:dyDescent="0.2"/>
    <row r="88" spans="1:21" x14ac:dyDescent="0.2">
      <c r="A88" s="100" t="s">
        <v>1537</v>
      </c>
      <c r="B88" s="101"/>
      <c r="C88" s="100"/>
      <c r="D88" s="100"/>
      <c r="E88" s="102"/>
      <c r="F88" s="103"/>
      <c r="G88" s="104"/>
      <c r="H88" s="26"/>
      <c r="I88" s="26"/>
      <c r="J88" s="105"/>
      <c r="K88" s="26"/>
      <c r="L88" s="104"/>
      <c r="M88" s="26"/>
      <c r="N88" s="26"/>
      <c r="O88" s="105"/>
      <c r="P88" s="26"/>
      <c r="Q88" s="104"/>
      <c r="R88" s="26"/>
      <c r="S88" s="26"/>
      <c r="T88" s="26"/>
      <c r="U88" s="26"/>
    </row>
    <row r="89" spans="1:21" x14ac:dyDescent="0.2">
      <c r="A89" s="26" t="s">
        <v>1538</v>
      </c>
      <c r="B89" s="104"/>
      <c r="C89" s="26"/>
      <c r="D89" s="26"/>
      <c r="E89" s="102"/>
      <c r="F89" s="103"/>
      <c r="G89" s="104"/>
      <c r="H89" s="26"/>
      <c r="I89" s="26"/>
      <c r="J89" s="105"/>
      <c r="K89" s="26"/>
      <c r="L89" s="104"/>
      <c r="M89" s="26"/>
      <c r="N89" s="26"/>
      <c r="O89" s="105"/>
      <c r="P89" s="26"/>
      <c r="Q89" s="104"/>
      <c r="R89" s="26"/>
      <c r="S89" s="26"/>
      <c r="T89" s="26"/>
      <c r="U89" s="26"/>
    </row>
    <row r="90" spans="1:21" x14ac:dyDescent="0.2">
      <c r="A90" s="26" t="s">
        <v>1539</v>
      </c>
      <c r="B90" s="104"/>
      <c r="C90" s="26"/>
      <c r="D90" s="26"/>
      <c r="E90" s="102"/>
      <c r="F90" s="103"/>
      <c r="G90" s="104"/>
      <c r="H90" s="26"/>
      <c r="I90" s="26"/>
      <c r="J90" s="105"/>
      <c r="K90" s="26"/>
      <c r="L90" s="104"/>
      <c r="M90" s="26"/>
      <c r="N90" s="26"/>
      <c r="O90" s="105"/>
      <c r="P90" s="26"/>
      <c r="Q90" s="104"/>
      <c r="R90" s="26"/>
      <c r="S90" s="26"/>
      <c r="T90" s="26"/>
      <c r="U90" s="26"/>
    </row>
    <row r="91" spans="1:21" x14ac:dyDescent="0.2">
      <c r="A91" s="26" t="s">
        <v>1540</v>
      </c>
      <c r="B91" s="104"/>
      <c r="C91" s="26"/>
      <c r="D91" s="26"/>
      <c r="E91" s="102"/>
      <c r="F91" s="103"/>
      <c r="G91" s="104"/>
      <c r="H91" s="26"/>
      <c r="I91" s="26"/>
      <c r="J91" s="105"/>
      <c r="K91" s="26"/>
      <c r="L91" s="104"/>
      <c r="M91" s="26"/>
      <c r="N91" s="26"/>
      <c r="O91" s="105"/>
      <c r="P91" s="26"/>
      <c r="Q91" s="104"/>
      <c r="R91" s="26"/>
      <c r="S91" s="26"/>
      <c r="T91" s="26"/>
      <c r="U91" s="26"/>
    </row>
  </sheetData>
  <sheetProtection selectLockedCells="1"/>
  <mergeCells count="14">
    <mergeCell ref="E83:G83"/>
    <mergeCell ref="N83:P83"/>
    <mergeCell ref="S1:T1"/>
    <mergeCell ref="B3:F3"/>
    <mergeCell ref="G3:K3"/>
    <mergeCell ref="L3:P3"/>
    <mergeCell ref="Q3:T3"/>
    <mergeCell ref="S86:T86"/>
    <mergeCell ref="E84:G84"/>
    <mergeCell ref="I84:L84"/>
    <mergeCell ref="E85:G85"/>
    <mergeCell ref="E86:G86"/>
    <mergeCell ref="I86:K86"/>
    <mergeCell ref="N86:P86"/>
  </mergeCells>
  <dataValidations count="1">
    <dataValidation type="list" allowBlank="1" showInputMessage="1" showErrorMessage="1" sqref="D5 I5 N5 N71 D16 I16 N16 D27 N27 I27 D38 I38 I49 N38 N49 D60 I60 N60 D71 I71 D49" xr:uid="{00000000-0002-0000-0800-000000000000}">
      <formula1>MzArt</formula1>
    </dataValidation>
  </dataValidations>
  <pageMargins left="0.25" right="0.25" top="0.75" bottom="0.75" header="0.3" footer="0.3"/>
  <pageSetup paperSize="9" scale="58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2</vt:i4>
      </vt:variant>
    </vt:vector>
  </HeadingPairs>
  <TitlesOfParts>
    <vt:vector size="17" baseType="lpstr">
      <vt:lpstr>Übersicht und Anleitung</vt:lpstr>
      <vt:lpstr>Verpflegungsplan KVK</vt:lpstr>
      <vt:lpstr>Woche 1</vt:lpstr>
      <vt:lpstr>Woche 2</vt:lpstr>
      <vt:lpstr>Woche 3</vt:lpstr>
      <vt:lpstr>Plan subs CC</vt:lpstr>
      <vt:lpstr>Semaine 1</vt:lpstr>
      <vt:lpstr>Semaine 2</vt:lpstr>
      <vt:lpstr>Semaine 3</vt:lpstr>
      <vt:lpstr>Piano suss CQ</vt:lpstr>
      <vt:lpstr>Settimana 1</vt:lpstr>
      <vt:lpstr>Settimana 2</vt:lpstr>
      <vt:lpstr>Settimana 3</vt:lpstr>
      <vt:lpstr>Preise Prix Prezzi</vt:lpstr>
      <vt:lpstr>Vpf Art Genre Subs Tipi di suss</vt:lpstr>
      <vt:lpstr>'Preise Prix Prezzi'!Druckbereich</vt:lpstr>
      <vt:lpstr>MzArt</vt:lpstr>
    </vt:vector>
  </TitlesOfParts>
  <Company>LBA, LFD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Verpflegungsplan Sommer dfi</dc:title>
  <dc:creator>Walther Reto LVBLOG</dc:creator>
  <dc:description>Stand: 07.12.2021</dc:description>
  <cp:lastModifiedBy>Schär Olivier LBA</cp:lastModifiedBy>
  <cp:lastPrinted>2017-11-08T10:23:29Z</cp:lastPrinted>
  <dcterms:created xsi:type="dcterms:W3CDTF">2016-02-12T07:44:23Z</dcterms:created>
  <dcterms:modified xsi:type="dcterms:W3CDTF">2023-01-24T09:01:25Z</dcterms:modified>
</cp:coreProperties>
</file>