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M:\Org\LBA-STVC-SYMGT\06_SYMA\SYMAT\000_Systeme\0357 Fussbekleidung\Diverse Unterlagen\Formulare Vorlagen\"/>
    </mc:Choice>
  </mc:AlternateContent>
  <xr:revisionPtr revIDLastSave="0" documentId="13_ncr:1_{AD72A454-F714-4EFD-B8F3-76F97925B5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hnungsformular" sheetId="1" r:id="rId1"/>
    <sheet name="Preisliste" sheetId="2" r:id="rId2"/>
  </sheets>
  <definedNames>
    <definedName name="Z_E7DD23C9_1DB8_4181_9AA3_D6BA1C614B4B_.wvu.Cols" localSheetId="1" hidden="1">Preisliste!$D:$D</definedName>
    <definedName name="Z_E7DD23C9_1DB8_4181_9AA3_D6BA1C614B4B_.wvu.Cols" localSheetId="0" hidden="1">Rechnungsformular!$O:$P</definedName>
  </definedNames>
  <calcPr calcId="191029"/>
  <customWorkbookViews>
    <customWorkbookView name="Jöhr Werner LBA - Persönliche Ansicht" guid="{E7DD23C9-1DB8-4181-9AA3-D6BA1C614B4B}" mergeInterval="0" personalView="1" maximized="1" xWindow="1" yWindow="1" windowWidth="1680" windowHeight="80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1" l="1"/>
  <c r="B38" i="1"/>
  <c r="B75" i="1"/>
  <c r="F44" i="1" l="1"/>
  <c r="K44" i="1" s="1"/>
  <c r="D44" i="1"/>
  <c r="D81" i="1" s="1"/>
  <c r="G44" i="1"/>
  <c r="G81" i="1" s="1"/>
  <c r="D55" i="1"/>
  <c r="D92" i="1"/>
  <c r="A48" i="1"/>
  <c r="A85" i="1"/>
  <c r="A49" i="1"/>
  <c r="A86" i="1" s="1"/>
  <c r="A50" i="1"/>
  <c r="A87" i="1" s="1"/>
  <c r="A51" i="1"/>
  <c r="A88" i="1" s="1"/>
  <c r="A52" i="1"/>
  <c r="A89" i="1" s="1"/>
  <c r="A53" i="1"/>
  <c r="A90" i="1" s="1"/>
  <c r="A54" i="1"/>
  <c r="A91" i="1" s="1"/>
  <c r="A47" i="1"/>
  <c r="A84" i="1" s="1"/>
  <c r="F47" i="1"/>
  <c r="K47" i="1" s="1"/>
  <c r="L60" i="1"/>
  <c r="L97" i="1" s="1"/>
  <c r="I60" i="1"/>
  <c r="M61" i="1" s="1"/>
  <c r="G39" i="1"/>
  <c r="G76" i="1" s="1"/>
  <c r="J40" i="1"/>
  <c r="J77" i="1" s="1"/>
  <c r="A41" i="1"/>
  <c r="A78" i="1" s="1"/>
  <c r="C43" i="1"/>
  <c r="C80" i="1" s="1"/>
  <c r="F49" i="1"/>
  <c r="F86" i="1" s="1"/>
  <c r="F50" i="1"/>
  <c r="I50" i="1" s="1"/>
  <c r="G50" i="1"/>
  <c r="G87" i="1" s="1"/>
  <c r="K16" i="1"/>
  <c r="A44" i="1"/>
  <c r="A81" i="1" s="1"/>
  <c r="L93" i="1"/>
  <c r="G51" i="1"/>
  <c r="G88" i="1" s="1"/>
  <c r="G53" i="1"/>
  <c r="G90" i="1" s="1"/>
  <c r="C54" i="1"/>
  <c r="C91" i="1" s="1"/>
  <c r="K56" i="1"/>
  <c r="K93" i="1" s="1"/>
  <c r="F45" i="1"/>
  <c r="I45" i="1" s="1"/>
  <c r="G52" i="1"/>
  <c r="G89" i="1"/>
  <c r="G54" i="1"/>
  <c r="G91" i="1" s="1"/>
  <c r="G49" i="1"/>
  <c r="G86" i="1" s="1"/>
  <c r="F51" i="1"/>
  <c r="F88" i="1" s="1"/>
  <c r="F52" i="1"/>
  <c r="F89" i="1" s="1"/>
  <c r="F53" i="1"/>
  <c r="F90" i="1" s="1"/>
  <c r="F54" i="1"/>
  <c r="K54" i="1"/>
  <c r="F48" i="1"/>
  <c r="K48" i="1" s="1"/>
  <c r="E44" i="1"/>
  <c r="E81" i="1" s="1"/>
  <c r="I8" i="1"/>
  <c r="G48" i="1"/>
  <c r="G85" i="1"/>
  <c r="G47" i="1"/>
  <c r="G84" i="1" s="1"/>
  <c r="G45" i="1"/>
  <c r="G82" i="1" s="1"/>
  <c r="M16" i="1"/>
  <c r="M53" i="1" s="1"/>
  <c r="M90" i="1" s="1"/>
  <c r="I16" i="1"/>
  <c r="M10" i="1"/>
  <c r="M47" i="1" s="1"/>
  <c r="M84" i="1" s="1"/>
  <c r="M46" i="1"/>
  <c r="M83" i="1" s="1"/>
  <c r="F46" i="1"/>
  <c r="F83" i="1" s="1"/>
  <c r="D46" i="1"/>
  <c r="D83" i="1" s="1"/>
  <c r="D45" i="1"/>
  <c r="D82" i="1"/>
  <c r="I7" i="1"/>
  <c r="K7" i="1"/>
  <c r="M7" i="1"/>
  <c r="M44" i="1" s="1"/>
  <c r="M81" i="1" s="1"/>
  <c r="K15" i="1"/>
  <c r="K17" i="1"/>
  <c r="D20" i="2"/>
  <c r="D15" i="2"/>
  <c r="D18" i="2"/>
  <c r="D17" i="2"/>
  <c r="D14" i="2"/>
  <c r="D13" i="2"/>
  <c r="D9" i="2"/>
  <c r="D8" i="2"/>
  <c r="D7" i="2"/>
  <c r="D6" i="2"/>
  <c r="D5" i="2"/>
  <c r="M11" i="1"/>
  <c r="M48" i="1" s="1"/>
  <c r="M85" i="1" s="1"/>
  <c r="M8" i="1"/>
  <c r="M45" i="1" s="1"/>
  <c r="M82" i="1" s="1"/>
  <c r="M12" i="1"/>
  <c r="M49" i="1" s="1"/>
  <c r="M13" i="1"/>
  <c r="M50" i="1" s="1"/>
  <c r="M87" i="1" s="1"/>
  <c r="M14" i="1"/>
  <c r="M51" i="1" s="1"/>
  <c r="M88" i="1" s="1"/>
  <c r="M15" i="1"/>
  <c r="M52" i="1" s="1"/>
  <c r="M89" i="1" s="1"/>
  <c r="M17" i="1"/>
  <c r="P20" i="1"/>
  <c r="P23" i="1" s="1"/>
  <c r="P21" i="1"/>
  <c r="P22" i="1" s="1"/>
  <c r="I17" i="1"/>
  <c r="I15" i="1"/>
  <c r="K14" i="1"/>
  <c r="I14" i="1"/>
  <c r="K13" i="1"/>
  <c r="I13" i="1"/>
  <c r="K12" i="1"/>
  <c r="I12" i="1"/>
  <c r="K11" i="1"/>
  <c r="I11" i="1"/>
  <c r="K10" i="1"/>
  <c r="I10" i="1"/>
  <c r="K8" i="1"/>
  <c r="F82" i="1"/>
  <c r="K82" i="1" s="1"/>
  <c r="I54" i="1"/>
  <c r="I82" i="1"/>
  <c r="F91" i="1"/>
  <c r="K91" i="1" s="1"/>
  <c r="K52" i="1"/>
  <c r="I52" i="1"/>
  <c r="K51" i="1"/>
  <c r="K49" i="1"/>
  <c r="I49" i="1"/>
  <c r="M24" i="1"/>
  <c r="I48" i="1" l="1"/>
  <c r="F84" i="1"/>
  <c r="K84" i="1" s="1"/>
  <c r="M18" i="1"/>
  <c r="M19" i="1" s="1"/>
  <c r="M20" i="1" s="1"/>
  <c r="K89" i="1"/>
  <c r="I89" i="1"/>
  <c r="I86" i="1"/>
  <c r="K86" i="1"/>
  <c r="M54" i="1"/>
  <c r="M91" i="1" s="1"/>
  <c r="K53" i="1"/>
  <c r="I91" i="1"/>
  <c r="K50" i="1"/>
  <c r="F81" i="1"/>
  <c r="K81" i="1" s="1"/>
  <c r="M86" i="1"/>
  <c r="K90" i="1"/>
  <c r="I90" i="1"/>
  <c r="K88" i="1"/>
  <c r="I88" i="1"/>
  <c r="I47" i="1"/>
  <c r="F87" i="1"/>
  <c r="I53" i="1"/>
  <c r="K45" i="1"/>
  <c r="I51" i="1"/>
  <c r="F85" i="1"/>
  <c r="I97" i="1"/>
  <c r="M98" i="1" s="1"/>
  <c r="I84" i="1"/>
  <c r="I44" i="1"/>
  <c r="M92" i="1" l="1"/>
  <c r="I81" i="1"/>
  <c r="M55" i="1"/>
  <c r="M56" i="1" s="1"/>
  <c r="M57" i="1" s="1"/>
  <c r="M93" i="1"/>
  <c r="M94" i="1" s="1"/>
  <c r="I87" i="1"/>
  <c r="K87" i="1"/>
  <c r="K85" i="1"/>
  <c r="I85" i="1"/>
  <c r="O21" i="1"/>
  <c r="O22" i="1" s="1"/>
  <c r="O20" i="1"/>
  <c r="O23" i="1" s="1"/>
  <c r="M21" i="1" s="1"/>
  <c r="M58" i="1" s="1"/>
  <c r="M95" i="1" s="1"/>
  <c r="M22" i="1" l="1"/>
  <c r="M23" i="1" s="1"/>
  <c r="M60" i="1" s="1"/>
  <c r="M97" i="1" s="1"/>
  <c r="M96" i="1"/>
  <c r="M5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Jöhr Werner LBA</author>
  </authors>
  <commentList>
    <comment ref="J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Postcheck oder IBAN Nr.</t>
        </r>
      </text>
    </comment>
    <comment ref="L19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Im Jahr 2018  = 4%</t>
        </r>
      </text>
    </comment>
    <comment ref="I2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
MWST Nr.
Format: CHE-123.456.789</t>
        </r>
      </text>
    </comment>
    <comment ref="L23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Jöhr Werner LBA:</t>
        </r>
        <r>
          <rPr>
            <sz val="9"/>
            <color indexed="81"/>
            <rFont val="Tahoma"/>
            <charset val="1"/>
          </rPr>
          <t xml:space="preserve">
ab 01.01.2018 7.7%
</t>
        </r>
      </text>
    </comment>
    <comment ref="J40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
Postcheck oder IBAN Nr.</t>
        </r>
      </text>
    </comment>
    <comment ref="L5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
Im Jahr 2018  = 4%</t>
        </r>
      </text>
    </comment>
    <comment ref="I60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
Neue MWST Nr.
Format: CHE-123.456.789</t>
        </r>
      </text>
    </comment>
    <comment ref="J77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Postcheck oder IBAN Nr.</t>
        </r>
      </text>
    </comment>
    <comment ref="L93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
Im Jahr 2018  = 4%</t>
        </r>
      </text>
    </comment>
    <comment ref="I97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
Neue MWST Nr.
Format: CHE-123.456.789</t>
        </r>
      </text>
    </comment>
  </commentList>
</comments>
</file>

<file path=xl/sharedStrings.xml><?xml version="1.0" encoding="utf-8"?>
<sst xmlns="http://schemas.openxmlformats.org/spreadsheetml/2006/main" count="212" uniqueCount="66">
  <si>
    <t>SCHWEIZERISCHE ARMEE
ARMEE SUISSE
ESERCITO SVIZZERO
ARMADA SVIZRA</t>
  </si>
  <si>
    <t>Rechnung
Compte
Fattura</t>
  </si>
  <si>
    <t>Stab oder Einheit 
Etat-major ou unité
Stato maggiore o unità</t>
  </si>
  <si>
    <t>Betrag gemäss Tarif
Montant selon tarif
Importo secondo tariffa</t>
  </si>
  <si>
    <t>Betrag/Montant
Importo
Fr.                Ct.</t>
  </si>
  <si>
    <t>Paar
Paires
Paia</t>
  </si>
  <si>
    <t>à Fr.</t>
  </si>
  <si>
    <t xml:space="preserve">Arbeitswegentschädigung:
Indemnité de déplacement:
Indennità di trasferta:         </t>
  </si>
  <si>
    <t xml:space="preserve">Zur Reparatur:
A réparer:
Da riparare:                                </t>
  </si>
  <si>
    <t>................</t>
  </si>
  <si>
    <t>zum Nähen
à recoudre
da cucire</t>
  </si>
  <si>
    <t>kleine Reparaturen
petites réparations
piccole riparazioni</t>
  </si>
  <si>
    <t xml:space="preserve">Datum der Rechnungsstellung:
Date de facturation:
Data della messa in conto:      </t>
  </si>
  <si>
    <t>Jahresindex 
Indice annuel
Indice annuo</t>
  </si>
  <si>
    <t>Kleinmengenzuschlag
Suppl  petite quantité
Suppl per piccole quantità</t>
  </si>
  <si>
    <t>Rechnungsführer:
Comptable:
Contabile:</t>
  </si>
  <si>
    <t>...................................................................................................        .......................................................................................................</t>
  </si>
  <si>
    <t>Positionen
Position</t>
  </si>
  <si>
    <t>Tarifpreis
Tarif</t>
  </si>
  <si>
    <t>Art der Reparatur
Genre de réparation</t>
  </si>
  <si>
    <t>Min
min
minuti</t>
  </si>
  <si>
    <t>Wegentschädigung Werkstätte-Truppenstandort und zurück
Indemnité de déplacement de l'atelier au lieu de station-nement de la troupe et retour</t>
  </si>
  <si>
    <t>Stück
Pièces
Pezzo</t>
  </si>
  <si>
    <t>Näharbeiten mit Maschine inkl. Nähmaterial
Réparation de tiges coutures à la machine, matériel compris</t>
  </si>
  <si>
    <t>Niethaken, Typ "M", Ringösen/Schnürschlaufen oder Oesen
Crochet simple et terminal à river, type "M", anneau à chape/passant à lacet ou oeillet</t>
  </si>
  <si>
    <t>Fersenfutter für KS 90 
Doublures de contreforts pour KS 90</t>
  </si>
  <si>
    <t>per Paar</t>
  </si>
  <si>
    <t>per Stück</t>
  </si>
  <si>
    <t>Adresse Schuhmacher:                  adresse cordonnier:                          indirizzo calzolaio:</t>
  </si>
  <si>
    <t>Hauptfeldweibel:
Sergent-major chef:
Sergente maggiore capo:</t>
  </si>
  <si>
    <t xml:space="preserve">Datum des Auftrages:
Date de l'ordre:
Data dell'ordine:    </t>
  </si>
  <si>
    <t>MWST Nr.
TVA no 
IVA no</t>
  </si>
  <si>
    <t>PC / IBAN</t>
  </si>
  <si>
    <t>Profil-Gummiecken (für KS 90 durch Truppe geliefert) pro Paar
Coins-talon en caoutchouc profilé (fourni par la troupe pour bottes de combat 90) par paire</t>
  </si>
  <si>
    <t>Profil-Zehenstücke, (für KS 90 durch Truppe geliefert) pro Paar
Bouts profilés, (fourni par la troupe pour bottes de combat 90) par paire</t>
  </si>
  <si>
    <t>Nachkleben von Gummisohlen Max. 15 Minuten pro Stk.
Recollage de semelles de caoutchouc, max. 15 minutes par pièce</t>
  </si>
  <si>
    <t>km
km
km</t>
  </si>
  <si>
    <t>Teilersatz des Wetterschutzrandes im Bereich der Boutpartie
Remplacement d'une partie de la bordure antiintempéries du bout</t>
  </si>
  <si>
    <t>Gummiecken oder Spitzen für felddiensttaugliche Zivilschuhe (nur Material) 
Coins-talon en caoutchouc ou parties avant pour souliers civils en état de faire campagne par paire seulement matèriel</t>
  </si>
  <si>
    <t>Kilometer
kilomètre
chilometri</t>
  </si>
  <si>
    <t>Kontrolliert und die Richtigkeit bescheinigt:
Contrôlé et certifié exact:
Controllato e certificata l'esattezza:</t>
  </si>
  <si>
    <t>TOTAL exkl. MWST
TOTAL TVA non comprise
TOTALE IVA  non inclusa</t>
  </si>
  <si>
    <t>TOTAL inkl. MWST
TOTAL TVA comprise
TOTALE IVA inclusa</t>
  </si>
  <si>
    <t>Pos Nr.
no de pos
n. della pos</t>
  </si>
  <si>
    <t>Profil-Gummiecken KS 90
Coins-talon en caoutchouc profilé
Mezzi-tacchi profilati stivali cbt 90</t>
  </si>
  <si>
    <t>Profil-Zehenstücke KS 90
Bouts profilés pour KS 90
Punte profilate stivali cbt 90</t>
  </si>
  <si>
    <t>&lt;100.- =20.-&lt;200.- =10.-</t>
  </si>
  <si>
    <t>Schuhmacher
Cordonnier
Calzolaio</t>
  </si>
  <si>
    <t>Schuhreparaturen
Réparations de chaussures
Riparazione delle calzature</t>
  </si>
  <si>
    <t>GVF 66</t>
  </si>
  <si>
    <t>ZWISCHENTOTAL 1
SOUS-TOTAL 1
SOTTOTOTALE 1</t>
  </si>
  <si>
    <t>ZWISCHENTOTAL 2
SOUS-TOTAL 2 
SOTTOTOTALE 2</t>
  </si>
  <si>
    <t xml:space="preserve">Kontrolliert und beurteilt:
Contôlé et estimé:
Controllato e stimato:   </t>
  </si>
  <si>
    <t>Paar 
Paires
Paia</t>
  </si>
  <si>
    <t>Schaftanpassung / Ausweitarbeiten an KS 90
Èlargissement bottes de combat 90
Allargamento stivali cbt 90</t>
  </si>
  <si>
    <t>Truppe
Troupe
Truppa</t>
  </si>
  <si>
    <t>Schaftanpassung / Ausweitarbeiten an KS 90 / maximal 15 Minuten pro Paar
Élargissement bottes de combat 90 / max. 15 minutes par paire</t>
  </si>
  <si>
    <t>Nachkleben des Wetter-Schutzrandes max. 20 Minuten pro Stk.
Recollage de la bordure anti-intempéries max 20 minutes par pièce</t>
  </si>
  <si>
    <r>
      <t>Beurteilung von Schuhen, pro Paar höchstens 1 Minute</t>
    </r>
    <r>
      <rPr>
        <sz val="10"/>
        <rFont val="Arial"/>
        <family val="2"/>
      </rPr>
      <t xml:space="preserve">
Examen des souliers et indemnité de dé placement</t>
    </r>
  </si>
  <si>
    <t>Aufbauarbeiten bei Gummiecken und Neubesohlungen Max. 8 Minuten pro Stk.
Travaux de reconstruction/redressage pour les coins-talon en caoutchouc et les ressemelage max. 5 Minutes par pièce</t>
  </si>
  <si>
    <t>Durch den Schuhmacher auszufüllen                          à remplir par le cordonnier                           da riempire dal calzolaio</t>
  </si>
  <si>
    <t>Durch den Schuhmacher auszufüllen                       à remplir par le cordonnier                                 da riempire dal calzolaio</t>
  </si>
  <si>
    <t>Durch den Schuhmacher auszufüllen                         à remplir par le cordonnier                                 da riempire dal calzolaio</t>
  </si>
  <si>
    <t>Beleg Nr.
Pièce no  
Pezza no</t>
  </si>
  <si>
    <t>Exemplar
Exemplaire
Esemplare</t>
  </si>
  <si>
    <t>Stand: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</si>
</sst>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0"/>
      <name val="Arial"/>
    </font>
    <font>
      <sz val="7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3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6.5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4.5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6.5"/>
      <color rgb="FF00B0F0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1" xfId="0" applyFont="1" applyBorder="1" applyAlignment="1" applyProtection="1">
      <alignment horizontal="left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locked="0"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top"/>
      <protection hidden="1"/>
    </xf>
    <xf numFmtId="0" fontId="1" fillId="0" borderId="0" xfId="0" applyFont="1" applyAlignme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vertical="center" wrapText="1"/>
      <protection hidden="1"/>
    </xf>
    <xf numFmtId="0" fontId="10" fillId="0" borderId="2" xfId="0" applyFont="1" applyBorder="1" applyAlignment="1" applyProtection="1">
      <alignment horizontal="center" vertical="center"/>
      <protection locked="0" hidden="1"/>
    </xf>
    <xf numFmtId="0" fontId="9" fillId="0" borderId="4" xfId="0" applyFont="1" applyBorder="1" applyAlignment="1" applyProtection="1">
      <alignment vertical="center" wrapText="1"/>
      <protection hidden="1"/>
    </xf>
    <xf numFmtId="0" fontId="11" fillId="0" borderId="4" xfId="0" applyFont="1" applyBorder="1" applyAlignment="1" applyProtection="1">
      <alignment horizontal="center" vertical="center" wrapText="1"/>
      <protection locked="0" hidden="1"/>
    </xf>
    <xf numFmtId="0" fontId="9" fillId="0" borderId="2" xfId="0" applyFont="1" applyBorder="1" applyAlignment="1" applyProtection="1">
      <alignment vertical="center" wrapText="1"/>
      <protection hidden="1"/>
    </xf>
    <xf numFmtId="0" fontId="9" fillId="0" borderId="2" xfId="0" applyFont="1" applyBorder="1" applyAlignment="1" applyProtection="1">
      <alignment vertical="center"/>
      <protection hidden="1"/>
    </xf>
    <xf numFmtId="0" fontId="11" fillId="0" borderId="3" xfId="0" applyFont="1" applyBorder="1" applyAlignment="1" applyProtection="1">
      <alignment horizontal="center" vertical="center" wrapText="1"/>
      <protection locked="0"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/>
      <protection locked="0" hidden="1"/>
    </xf>
    <xf numFmtId="10" fontId="9" fillId="0" borderId="5" xfId="0" applyNumberFormat="1" applyFont="1" applyBorder="1" applyAlignment="1" applyProtection="1">
      <alignment horizontal="right" vertical="center" wrapText="1"/>
      <protection locked="0" hidden="1"/>
    </xf>
    <xf numFmtId="0" fontId="1" fillId="0" borderId="0" xfId="0" applyFont="1" applyProtection="1">
      <protection hidden="1"/>
    </xf>
    <xf numFmtId="0" fontId="9" fillId="2" borderId="6" xfId="0" applyFont="1" applyFill="1" applyBorder="1" applyAlignment="1" applyProtection="1">
      <alignment vertical="center" wrapText="1"/>
      <protection hidden="1"/>
    </xf>
    <xf numFmtId="2" fontId="9" fillId="0" borderId="7" xfId="0" applyNumberFormat="1" applyFont="1" applyBorder="1" applyAlignment="1" applyProtection="1">
      <alignment vertical="center" wrapText="1"/>
      <protection hidden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7" fillId="0" borderId="4" xfId="0" applyFont="1" applyBorder="1" applyAlignment="1" applyProtection="1">
      <alignment horizontal="left" vertical="center" wrapText="1"/>
      <protection hidden="1"/>
    </xf>
    <xf numFmtId="0" fontId="11" fillId="0" borderId="3" xfId="0" applyFont="1" applyBorder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top"/>
      <protection hidden="1"/>
    </xf>
    <xf numFmtId="0" fontId="18" fillId="0" borderId="0" xfId="0" applyFont="1" applyAlignment="1" applyProtection="1">
      <protection hidden="1"/>
    </xf>
    <xf numFmtId="0" fontId="19" fillId="0" borderId="0" xfId="0" applyFont="1" applyAlignment="1" applyProtection="1">
      <alignment horizontal="center" vertical="center"/>
      <protection hidden="1"/>
    </xf>
    <xf numFmtId="2" fontId="18" fillId="0" borderId="0" xfId="0" applyNumberFormat="1" applyFont="1" applyAlignment="1" applyProtection="1">
      <alignment vertical="center"/>
      <protection hidden="1"/>
    </xf>
    <xf numFmtId="2" fontId="20" fillId="0" borderId="0" xfId="0" applyNumberFormat="1" applyFont="1" applyBorder="1" applyAlignment="1" applyProtection="1">
      <alignment horizontal="center" vertical="center"/>
      <protection hidden="1"/>
    </xf>
    <xf numFmtId="0" fontId="18" fillId="0" borderId="0" xfId="0" applyFont="1" applyProtection="1">
      <protection hidden="1"/>
    </xf>
    <xf numFmtId="0" fontId="13" fillId="0" borderId="1" xfId="0" applyFont="1" applyBorder="1" applyAlignment="1" applyProtection="1">
      <alignment horizontal="left" vertical="center" wrapText="1" shrinkToFit="1"/>
      <protection hidden="1"/>
    </xf>
    <xf numFmtId="0" fontId="0" fillId="0" borderId="3" xfId="0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wrapText="1"/>
    </xf>
    <xf numFmtId="2" fontId="0" fillId="3" borderId="6" xfId="0" applyNumberFormat="1" applyFill="1" applyBorder="1" applyAlignment="1" applyProtection="1">
      <alignment horizontal="center" wrapText="1"/>
    </xf>
    <xf numFmtId="0" fontId="0" fillId="2" borderId="6" xfId="0" applyFill="1" applyBorder="1" applyProtection="1"/>
    <xf numFmtId="0" fontId="5" fillId="0" borderId="0" xfId="0" applyFont="1" applyAlignment="1" applyProtection="1">
      <alignment wrapText="1"/>
    </xf>
    <xf numFmtId="0" fontId="0" fillId="0" borderId="0" xfId="0" applyProtection="1"/>
    <xf numFmtId="0" fontId="0" fillId="2" borderId="8" xfId="0" applyFill="1" applyBorder="1" applyAlignment="1" applyProtection="1">
      <alignment horizontal="center"/>
    </xf>
    <xf numFmtId="2" fontId="0" fillId="3" borderId="6" xfId="0" applyNumberFormat="1" applyFill="1" applyBorder="1" applyAlignment="1" applyProtection="1">
      <alignment horizontal="center"/>
    </xf>
    <xf numFmtId="2" fontId="0" fillId="0" borderId="0" xfId="0" applyNumberFormat="1" applyProtection="1"/>
    <xf numFmtId="0" fontId="21" fillId="0" borderId="0" xfId="0" applyFont="1" applyAlignment="1" applyProtection="1">
      <alignment wrapText="1"/>
    </xf>
    <xf numFmtId="0" fontId="0" fillId="0" borderId="0" xfId="0" applyAlignment="1" applyProtection="1">
      <alignment horizontal="center"/>
    </xf>
    <xf numFmtId="2" fontId="0" fillId="0" borderId="0" xfId="0" applyNumberFormat="1" applyAlignment="1" applyProtection="1">
      <alignment horizontal="center"/>
    </xf>
    <xf numFmtId="0" fontId="21" fillId="0" borderId="0" xfId="0" applyFont="1" applyProtection="1"/>
    <xf numFmtId="0" fontId="11" fillId="0" borderId="1" xfId="0" applyFont="1" applyBorder="1" applyAlignment="1" applyProtection="1">
      <alignment horizontal="center" vertical="center"/>
      <protection locked="0" hidden="1"/>
    </xf>
    <xf numFmtId="0" fontId="11" fillId="0" borderId="2" xfId="0" applyFont="1" applyBorder="1" applyAlignment="1" applyProtection="1">
      <alignment horizontal="center" vertical="center"/>
      <protection locked="0"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</xf>
    <xf numFmtId="164" fontId="9" fillId="0" borderId="5" xfId="0" applyNumberFormat="1" applyFont="1" applyBorder="1" applyAlignment="1" applyProtection="1">
      <alignment horizontal="center" vertical="center" wrapText="1"/>
      <protection hidden="1"/>
    </xf>
    <xf numFmtId="10" fontId="9" fillId="0" borderId="5" xfId="0" applyNumberFormat="1" applyFont="1" applyBorder="1" applyAlignment="1" applyProtection="1">
      <alignment horizontal="right" vertical="center" wrapText="1"/>
      <protection hidden="1"/>
    </xf>
    <xf numFmtId="10" fontId="9" fillId="0" borderId="5" xfId="0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Protection="1"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0" fillId="0" borderId="11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12" xfId="0" applyFont="1" applyBorder="1" applyAlignment="1" applyProtection="1">
      <alignment horizontal="center"/>
      <protection hidden="1"/>
    </xf>
    <xf numFmtId="0" fontId="10" fillId="0" borderId="13" xfId="0" applyFont="1" applyBorder="1" applyAlignment="1" applyProtection="1">
      <alignment horizontal="center"/>
      <protection hidden="1"/>
    </xf>
    <xf numFmtId="0" fontId="10" fillId="0" borderId="14" xfId="0" applyFont="1" applyBorder="1" applyAlignment="1" applyProtection="1">
      <alignment horizontal="center"/>
      <protection hidden="1"/>
    </xf>
    <xf numFmtId="0" fontId="10" fillId="0" borderId="15" xfId="0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left" vertical="center"/>
      <protection hidden="1"/>
    </xf>
    <xf numFmtId="0" fontId="7" fillId="0" borderId="2" xfId="0" applyFont="1" applyBorder="1" applyAlignment="1" applyProtection="1">
      <alignment horizontal="left" vertical="center"/>
      <protection hidden="1"/>
    </xf>
    <xf numFmtId="0" fontId="7" fillId="0" borderId="4" xfId="0" applyFont="1" applyBorder="1" applyAlignment="1" applyProtection="1">
      <alignment horizontal="left" vertical="center"/>
      <protection hidden="1"/>
    </xf>
    <xf numFmtId="2" fontId="11" fillId="0" borderId="1" xfId="0" applyNumberFormat="1" applyFont="1" applyBorder="1" applyAlignment="1" applyProtection="1">
      <alignment horizontal="center" vertical="center"/>
      <protection hidden="1"/>
    </xf>
    <xf numFmtId="2" fontId="11" fillId="0" borderId="4" xfId="0" applyNumberFormat="1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2" fontId="12" fillId="0" borderId="1" xfId="0" applyNumberFormat="1" applyFont="1" applyBorder="1" applyAlignment="1" applyProtection="1">
      <alignment horizontal="center" vertical="center"/>
      <protection hidden="1"/>
    </xf>
    <xf numFmtId="2" fontId="12" fillId="0" borderId="4" xfId="0" applyNumberFormat="1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 wrapText="1"/>
      <protection hidden="1"/>
    </xf>
    <xf numFmtId="0" fontId="9" fillId="0" borderId="9" xfId="0" applyFont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15" xfId="0" applyFont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left" vertical="center" wrapText="1"/>
      <protection hidden="1"/>
    </xf>
    <xf numFmtId="0" fontId="9" fillId="0" borderId="2" xfId="0" applyFont="1" applyFill="1" applyBorder="1" applyAlignment="1" applyProtection="1">
      <alignment horizontal="left" vertical="center" wrapText="1"/>
      <protection hidden="1"/>
    </xf>
    <xf numFmtId="0" fontId="9" fillId="0" borderId="4" xfId="0" applyFont="1" applyFill="1" applyBorder="1" applyAlignment="1" applyProtection="1">
      <alignment horizontal="left" vertical="center" wrapText="1"/>
      <protection hidden="1"/>
    </xf>
    <xf numFmtId="0" fontId="9" fillId="0" borderId="1" xfId="0" applyFont="1" applyBorder="1" applyAlignment="1" applyProtection="1">
      <alignment horizontal="left" vertical="center" wrapText="1"/>
      <protection hidden="1"/>
    </xf>
    <xf numFmtId="0" fontId="9" fillId="0" borderId="2" xfId="0" applyFont="1" applyBorder="1" applyAlignment="1" applyProtection="1">
      <alignment horizontal="left" vertical="center" wrapText="1"/>
      <protection hidden="1"/>
    </xf>
    <xf numFmtId="0" fontId="9" fillId="0" borderId="4" xfId="0" applyFont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right" vertical="center" wrapText="1"/>
      <protection hidden="1"/>
    </xf>
    <xf numFmtId="0" fontId="5" fillId="0" borderId="9" xfId="0" applyFont="1" applyBorder="1" applyAlignment="1" applyProtection="1">
      <alignment horizontal="right" vertical="center" wrapText="1"/>
      <protection hidden="1"/>
    </xf>
    <xf numFmtId="0" fontId="5" fillId="0" borderId="13" xfId="0" applyFont="1" applyBorder="1" applyAlignment="1" applyProtection="1">
      <alignment horizontal="right" vertical="center" wrapText="1"/>
      <protection hidden="1"/>
    </xf>
    <xf numFmtId="0" fontId="5" fillId="0" borderId="14" xfId="0" applyFont="1" applyBorder="1" applyAlignment="1" applyProtection="1">
      <alignment horizontal="right" vertical="center" wrapText="1"/>
      <protection hidden="1"/>
    </xf>
    <xf numFmtId="14" fontId="10" fillId="0" borderId="9" xfId="0" applyNumberFormat="1" applyFont="1" applyBorder="1" applyAlignment="1" applyProtection="1">
      <alignment horizontal="center" vertical="center" wrapText="1"/>
      <protection hidden="1"/>
    </xf>
    <xf numFmtId="14" fontId="10" fillId="0" borderId="10" xfId="0" applyNumberFormat="1" applyFont="1" applyBorder="1" applyAlignment="1" applyProtection="1">
      <alignment horizontal="center" vertical="center" wrapText="1"/>
      <protection hidden="1"/>
    </xf>
    <xf numFmtId="14" fontId="10" fillId="0" borderId="14" xfId="0" applyNumberFormat="1" applyFont="1" applyBorder="1" applyAlignment="1" applyProtection="1">
      <alignment horizontal="center" vertical="center" wrapText="1"/>
      <protection hidden="1"/>
    </xf>
    <xf numFmtId="14" fontId="10" fillId="0" borderId="15" xfId="0" applyNumberFormat="1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left"/>
      <protection hidden="1"/>
    </xf>
    <xf numFmtId="0" fontId="9" fillId="0" borderId="1" xfId="0" applyFont="1" applyBorder="1" applyAlignment="1" applyProtection="1">
      <alignment horizontal="center"/>
      <protection hidden="1"/>
    </xf>
    <xf numFmtId="0" fontId="9" fillId="0" borderId="2" xfId="0" applyFont="1" applyBorder="1" applyAlignment="1" applyProtection="1">
      <alignment horizontal="center"/>
      <protection hidden="1"/>
    </xf>
    <xf numFmtId="0" fontId="9" fillId="0" borderId="4" xfId="0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left" vertical="center"/>
      <protection hidden="1"/>
    </xf>
    <xf numFmtId="0" fontId="8" fillId="0" borderId="2" xfId="0" applyFont="1" applyBorder="1" applyAlignment="1" applyProtection="1">
      <alignment horizontal="left" vertical="center"/>
      <protection hidden="1"/>
    </xf>
    <xf numFmtId="0" fontId="8" fillId="0" borderId="4" xfId="0" applyFont="1" applyBorder="1" applyAlignment="1" applyProtection="1">
      <alignment horizontal="left" vertical="center"/>
      <protection hidden="1"/>
    </xf>
    <xf numFmtId="14" fontId="10" fillId="0" borderId="2" xfId="0" applyNumberFormat="1" applyFont="1" applyBorder="1" applyAlignment="1" applyProtection="1">
      <alignment horizontal="center" vertical="center" wrapText="1"/>
      <protection locked="0" hidden="1"/>
    </xf>
    <xf numFmtId="14" fontId="10" fillId="0" borderId="4" xfId="0" applyNumberFormat="1" applyFont="1" applyBorder="1" applyAlignment="1" applyProtection="1">
      <alignment horizontal="center" vertical="center" wrapText="1"/>
      <protection locked="0"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left" vertical="center" wrapText="1"/>
      <protection hidden="1"/>
    </xf>
    <xf numFmtId="0" fontId="2" fillId="0" borderId="10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right" vertical="center" wrapText="1"/>
      <protection hidden="1"/>
    </xf>
    <xf numFmtId="0" fontId="1" fillId="0" borderId="2" xfId="0" applyFont="1" applyBorder="1" applyAlignment="1" applyProtection="1">
      <alignment horizontal="right" vertical="center" wrapText="1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2" xfId="0" applyFont="1" applyBorder="1" applyAlignment="1" applyProtection="1">
      <alignment horizontal="left" vertical="center" wrapText="1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left" vertical="top" wrapText="1"/>
      <protection hidden="1"/>
    </xf>
    <xf numFmtId="0" fontId="6" fillId="0" borderId="9" xfId="0" applyFont="1" applyBorder="1" applyAlignment="1" applyProtection="1">
      <alignment horizontal="left" vertical="top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4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5" fillId="0" borderId="13" xfId="0" applyFont="1" applyBorder="1" applyAlignment="1" applyProtection="1">
      <alignment horizontal="left" vertical="center" wrapText="1"/>
      <protection hidden="1"/>
    </xf>
    <xf numFmtId="0" fontId="5" fillId="0" borderId="14" xfId="0" applyFont="1" applyBorder="1" applyAlignment="1" applyProtection="1">
      <alignment horizontal="left" vertical="center" wrapText="1"/>
      <protection hidden="1"/>
    </xf>
    <xf numFmtId="0" fontId="7" fillId="0" borderId="14" xfId="0" applyFont="1" applyBorder="1" applyAlignment="1" applyProtection="1">
      <alignment horizontal="left" wrapText="1"/>
      <protection hidden="1"/>
    </xf>
    <xf numFmtId="0" fontId="11" fillId="0" borderId="1" xfId="0" applyFont="1" applyBorder="1" applyAlignment="1" applyProtection="1">
      <alignment horizontal="center" vertical="center"/>
      <protection locked="0" hidden="1"/>
    </xf>
    <xf numFmtId="0" fontId="11" fillId="0" borderId="2" xfId="0" applyFont="1" applyBorder="1" applyAlignment="1" applyProtection="1">
      <alignment horizontal="center" vertical="center"/>
      <protection locked="0" hidden="1"/>
    </xf>
    <xf numFmtId="0" fontId="10" fillId="0" borderId="11" xfId="0" applyFont="1" applyBorder="1" applyAlignment="1" applyProtection="1">
      <alignment horizontal="center"/>
      <protection locked="0" hidden="1"/>
    </xf>
    <xf numFmtId="0" fontId="10" fillId="0" borderId="0" xfId="0" applyFont="1" applyBorder="1" applyAlignment="1" applyProtection="1">
      <alignment horizontal="center"/>
      <protection locked="0" hidden="1"/>
    </xf>
    <xf numFmtId="0" fontId="10" fillId="0" borderId="12" xfId="0" applyFont="1" applyBorder="1" applyAlignment="1" applyProtection="1">
      <alignment horizontal="center"/>
      <protection locked="0" hidden="1"/>
    </xf>
    <xf numFmtId="0" fontId="10" fillId="0" borderId="13" xfId="0" applyFont="1" applyBorder="1" applyAlignment="1" applyProtection="1">
      <alignment horizontal="center"/>
      <protection locked="0" hidden="1"/>
    </xf>
    <xf numFmtId="0" fontId="10" fillId="0" borderId="14" xfId="0" applyFont="1" applyBorder="1" applyAlignment="1" applyProtection="1">
      <alignment horizontal="center"/>
      <protection locked="0" hidden="1"/>
    </xf>
    <xf numFmtId="0" fontId="10" fillId="0" borderId="15" xfId="0" applyFont="1" applyBorder="1" applyAlignment="1" applyProtection="1">
      <alignment horizontal="center"/>
      <protection locked="0" hidden="1"/>
    </xf>
    <xf numFmtId="0" fontId="7" fillId="0" borderId="1" xfId="0" applyFont="1" applyBorder="1" applyAlignment="1" applyProtection="1">
      <alignment horizontal="left" vertical="center"/>
      <protection locked="0" hidden="1"/>
    </xf>
    <xf numFmtId="0" fontId="7" fillId="0" borderId="2" xfId="0" applyFont="1" applyBorder="1" applyAlignment="1" applyProtection="1">
      <alignment horizontal="left" vertical="center"/>
      <protection locked="0" hidden="1"/>
    </xf>
    <xf numFmtId="0" fontId="7" fillId="0" borderId="4" xfId="0" applyFont="1" applyBorder="1" applyAlignment="1" applyProtection="1">
      <alignment horizontal="left" vertical="center"/>
      <protection locked="0" hidden="1"/>
    </xf>
    <xf numFmtId="0" fontId="10" fillId="0" borderId="2" xfId="0" applyFont="1" applyBorder="1" applyAlignment="1" applyProtection="1">
      <alignment horizontal="center" vertical="center"/>
      <protection locked="0" hidden="1"/>
    </xf>
    <xf numFmtId="0" fontId="10" fillId="0" borderId="4" xfId="0" applyFont="1" applyBorder="1" applyAlignment="1" applyProtection="1">
      <alignment horizontal="center" vertical="center"/>
      <protection locked="0" hidden="1"/>
    </xf>
    <xf numFmtId="0" fontId="5" fillId="0" borderId="13" xfId="0" applyFont="1" applyBorder="1" applyAlignment="1" applyProtection="1">
      <alignment horizontal="left" vertical="center" wrapText="1"/>
      <protection locked="0" hidden="1"/>
    </xf>
    <xf numFmtId="0" fontId="5" fillId="0" borderId="14" xfId="0" applyFont="1" applyBorder="1" applyAlignment="1" applyProtection="1">
      <alignment horizontal="left" vertical="center" wrapText="1"/>
      <protection locked="0" hidden="1"/>
    </xf>
    <xf numFmtId="0" fontId="5" fillId="0" borderId="9" xfId="0" applyFont="1" applyBorder="1" applyAlignment="1" applyProtection="1">
      <alignment horizontal="center" vertical="center" wrapText="1"/>
      <protection locked="0" hidden="1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14" fontId="10" fillId="0" borderId="9" xfId="0" applyNumberFormat="1" applyFont="1" applyBorder="1" applyAlignment="1" applyProtection="1">
      <alignment horizontal="center" vertical="center" wrapText="1"/>
      <protection locked="0" hidden="1"/>
    </xf>
    <xf numFmtId="14" fontId="10" fillId="0" borderId="10" xfId="0" applyNumberFormat="1" applyFont="1" applyBorder="1" applyAlignment="1" applyProtection="1">
      <alignment horizontal="center" vertical="center" wrapText="1"/>
      <protection locked="0" hidden="1"/>
    </xf>
    <xf numFmtId="14" fontId="10" fillId="0" borderId="14" xfId="0" applyNumberFormat="1" applyFont="1" applyBorder="1" applyAlignment="1" applyProtection="1">
      <alignment horizontal="center" vertical="center" wrapText="1"/>
      <protection locked="0" hidden="1"/>
    </xf>
    <xf numFmtId="14" fontId="10" fillId="0" borderId="15" xfId="0" applyNumberFormat="1" applyFont="1" applyBorder="1" applyAlignment="1" applyProtection="1">
      <alignment horizontal="center" vertical="center" wrapText="1"/>
      <protection locked="0" hidden="1"/>
    </xf>
    <xf numFmtId="2" fontId="11" fillId="0" borderId="13" xfId="0" applyNumberFormat="1" applyFont="1" applyBorder="1" applyAlignment="1" applyProtection="1">
      <alignment horizontal="center" vertical="center"/>
      <protection hidden="1"/>
    </xf>
    <xf numFmtId="2" fontId="11" fillId="0" borderId="15" xfId="0" applyNumberFormat="1" applyFont="1" applyBorder="1" applyAlignment="1" applyProtection="1">
      <alignment horizontal="center" vertical="center"/>
      <protection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24</xdr:row>
      <xdr:rowOff>0</xdr:rowOff>
    </xdr:from>
    <xdr:to>
      <xdr:col>13</xdr:col>
      <xdr:colOff>142875</xdr:colOff>
      <xdr:row>24</xdr:row>
      <xdr:rowOff>0</xdr:rowOff>
    </xdr:to>
    <xdr:grpSp>
      <xdr:nvGrpSpPr>
        <xdr:cNvPr id="1781" name="Group 6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GrpSpPr>
          <a:grpSpLocks/>
        </xdr:cNvGrpSpPr>
      </xdr:nvGrpSpPr>
      <xdr:grpSpPr bwMode="auto">
        <a:xfrm>
          <a:off x="5936560" y="9375913"/>
          <a:ext cx="575641" cy="0"/>
          <a:chOff x="621" y="0"/>
          <a:chExt cx="60" cy="58"/>
        </a:xfrm>
      </xdr:grpSpPr>
      <xdr:sp macro="" textlink="">
        <xdr:nvSpPr>
          <xdr:cNvPr id="1790" name="Rectangle 7">
            <a:extLst>
              <a:ext uri="{FF2B5EF4-FFF2-40B4-BE49-F238E27FC236}">
                <a16:creationId xmlns:a16="http://schemas.microsoft.com/office/drawing/2014/main" id="{00000000-0008-0000-0000-0000FE060000}"/>
              </a:ext>
            </a:extLst>
          </xdr:cNvPr>
          <xdr:cNvSpPr>
            <a:spLocks noChangeArrowheads="1"/>
          </xdr:cNvSpPr>
        </xdr:nvSpPr>
        <xdr:spPr bwMode="auto">
          <a:xfrm>
            <a:off x="621" y="0"/>
            <a:ext cx="60" cy="58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cap="rnd">
                <a:solidFill>
                  <a:srgbClr val="000000"/>
                </a:solidFill>
                <a:prstDash val="sysDot"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91" name="Freeform 8">
            <a:extLst>
              <a:ext uri="{FF2B5EF4-FFF2-40B4-BE49-F238E27FC236}">
                <a16:creationId xmlns:a16="http://schemas.microsoft.com/office/drawing/2014/main" id="{00000000-0008-0000-0000-0000FF060000}"/>
              </a:ext>
            </a:extLst>
          </xdr:cNvPr>
          <xdr:cNvSpPr>
            <a:spLocks/>
          </xdr:cNvSpPr>
        </xdr:nvSpPr>
        <xdr:spPr bwMode="auto">
          <a:xfrm>
            <a:off x="621" y="0"/>
            <a:ext cx="39" cy="58"/>
          </a:xfrm>
          <a:custGeom>
            <a:avLst/>
            <a:gdLst>
              <a:gd name="T0" fmla="*/ 39 w 39"/>
              <a:gd name="T1" fmla="*/ 39 h 58"/>
              <a:gd name="T2" fmla="*/ 28 w 39"/>
              <a:gd name="T3" fmla="*/ 39 h 58"/>
              <a:gd name="T4" fmla="*/ 28 w 39"/>
              <a:gd name="T5" fmla="*/ 19 h 58"/>
              <a:gd name="T6" fmla="*/ 39 w 39"/>
              <a:gd name="T7" fmla="*/ 19 h 58"/>
              <a:gd name="T8" fmla="*/ 39 w 39"/>
              <a:gd name="T9" fmla="*/ 0 h 58"/>
              <a:gd name="T10" fmla="*/ 19 w 39"/>
              <a:gd name="T11" fmla="*/ 0 h 58"/>
              <a:gd name="T12" fmla="*/ 19 w 39"/>
              <a:gd name="T13" fmla="*/ 19 h 58"/>
              <a:gd name="T14" fmla="*/ 19 w 39"/>
              <a:gd name="T15" fmla="*/ 19 h 58"/>
              <a:gd name="T16" fmla="*/ 0 w 39"/>
              <a:gd name="T17" fmla="*/ 19 h 58"/>
              <a:gd name="T18" fmla="*/ 0 w 39"/>
              <a:gd name="T19" fmla="*/ 39 h 58"/>
              <a:gd name="T20" fmla="*/ 19 w 39"/>
              <a:gd name="T21" fmla="*/ 39 h 58"/>
              <a:gd name="T22" fmla="*/ 19 w 39"/>
              <a:gd name="T23" fmla="*/ 58 h 58"/>
              <a:gd name="T24" fmla="*/ 39 w 39"/>
              <a:gd name="T25" fmla="*/ 58 h 58"/>
              <a:gd name="T26" fmla="*/ 39 w 39"/>
              <a:gd name="T27" fmla="*/ 39 h 58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39"/>
              <a:gd name="T43" fmla="*/ 0 h 58"/>
              <a:gd name="T44" fmla="*/ 39 w 39"/>
              <a:gd name="T45" fmla="*/ 58 h 58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39" h="58">
                <a:moveTo>
                  <a:pt x="39" y="39"/>
                </a:moveTo>
                <a:lnTo>
                  <a:pt x="28" y="39"/>
                </a:lnTo>
                <a:lnTo>
                  <a:pt x="28" y="19"/>
                </a:lnTo>
                <a:lnTo>
                  <a:pt x="39" y="19"/>
                </a:lnTo>
                <a:lnTo>
                  <a:pt x="39" y="0"/>
                </a:lnTo>
                <a:lnTo>
                  <a:pt x="19" y="0"/>
                </a:lnTo>
                <a:lnTo>
                  <a:pt x="19" y="19"/>
                </a:lnTo>
                <a:lnTo>
                  <a:pt x="0" y="19"/>
                </a:lnTo>
                <a:lnTo>
                  <a:pt x="0" y="39"/>
                </a:lnTo>
                <a:lnTo>
                  <a:pt x="19" y="39"/>
                </a:lnTo>
                <a:lnTo>
                  <a:pt x="19" y="58"/>
                </a:lnTo>
                <a:lnTo>
                  <a:pt x="39" y="58"/>
                </a:lnTo>
                <a:lnTo>
                  <a:pt x="39" y="39"/>
                </a:lnTo>
                <a:close/>
              </a:path>
            </a:pathLst>
          </a:custGeom>
          <a:solidFill>
            <a:srgbClr val="666666"/>
          </a:solidFill>
          <a:ln>
            <a:noFill/>
          </a:ln>
          <a:extLst>
            <a:ext uri="{91240B29-F687-4F45-9708-019B960494DF}">
              <a14:hiddenLine xmlns:a14="http://schemas.microsoft.com/office/drawing/2010/main" w="9525" cap="rnd" cmpd="sng">
                <a:solidFill>
                  <a:srgbClr val="000000"/>
                </a:solidFill>
                <a:prstDash val="sysDot"/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792" name="Rectangle 9">
            <a:extLst>
              <a:ext uri="{FF2B5EF4-FFF2-40B4-BE49-F238E27FC236}">
                <a16:creationId xmlns:a16="http://schemas.microsoft.com/office/drawing/2014/main" id="{00000000-0008-0000-0000-000000070000}"/>
              </a:ext>
            </a:extLst>
          </xdr:cNvPr>
          <xdr:cNvSpPr>
            <a:spLocks noChangeArrowheads="1"/>
          </xdr:cNvSpPr>
        </xdr:nvSpPr>
        <xdr:spPr bwMode="auto">
          <a:xfrm>
            <a:off x="649" y="19"/>
            <a:ext cx="32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 cap="rnd">
                <a:solidFill>
                  <a:srgbClr val="000000"/>
                </a:solidFill>
                <a:prstDash val="sysDot"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93" name="Freeform 10">
            <a:extLst>
              <a:ext uri="{FF2B5EF4-FFF2-40B4-BE49-F238E27FC236}">
                <a16:creationId xmlns:a16="http://schemas.microsoft.com/office/drawing/2014/main" id="{00000000-0008-0000-0000-000001070000}"/>
              </a:ext>
            </a:extLst>
          </xdr:cNvPr>
          <xdr:cNvSpPr>
            <a:spLocks/>
          </xdr:cNvSpPr>
        </xdr:nvSpPr>
        <xdr:spPr bwMode="auto">
          <a:xfrm>
            <a:off x="655" y="19"/>
            <a:ext cx="20" cy="20"/>
          </a:xfrm>
          <a:custGeom>
            <a:avLst/>
            <a:gdLst>
              <a:gd name="T0" fmla="*/ 9 w 20"/>
              <a:gd name="T1" fmla="*/ 0 h 20"/>
              <a:gd name="T2" fmla="*/ 15 w 20"/>
              <a:gd name="T3" fmla="*/ 0 h 20"/>
              <a:gd name="T4" fmla="*/ 14 w 20"/>
              <a:gd name="T5" fmla="*/ 7 h 20"/>
              <a:gd name="T6" fmla="*/ 20 w 20"/>
              <a:gd name="T7" fmla="*/ 7 h 20"/>
              <a:gd name="T8" fmla="*/ 19 w 20"/>
              <a:gd name="T9" fmla="*/ 13 h 20"/>
              <a:gd name="T10" fmla="*/ 13 w 20"/>
              <a:gd name="T11" fmla="*/ 13 h 20"/>
              <a:gd name="T12" fmla="*/ 11 w 20"/>
              <a:gd name="T13" fmla="*/ 20 h 20"/>
              <a:gd name="T14" fmla="*/ 5 w 20"/>
              <a:gd name="T15" fmla="*/ 20 h 20"/>
              <a:gd name="T16" fmla="*/ 6 w 20"/>
              <a:gd name="T17" fmla="*/ 13 h 20"/>
              <a:gd name="T18" fmla="*/ 0 w 20"/>
              <a:gd name="T19" fmla="*/ 13 h 20"/>
              <a:gd name="T20" fmla="*/ 1 w 20"/>
              <a:gd name="T21" fmla="*/ 7 h 20"/>
              <a:gd name="T22" fmla="*/ 8 w 20"/>
              <a:gd name="T23" fmla="*/ 7 h 20"/>
              <a:gd name="T24" fmla="*/ 9 w 20"/>
              <a:gd name="T25" fmla="*/ 0 h 20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20"/>
              <a:gd name="T40" fmla="*/ 0 h 20"/>
              <a:gd name="T41" fmla="*/ 20 w 20"/>
              <a:gd name="T42" fmla="*/ 20 h 20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20" h="20">
                <a:moveTo>
                  <a:pt x="9" y="0"/>
                </a:moveTo>
                <a:lnTo>
                  <a:pt x="15" y="0"/>
                </a:lnTo>
                <a:lnTo>
                  <a:pt x="14" y="7"/>
                </a:lnTo>
                <a:lnTo>
                  <a:pt x="20" y="7"/>
                </a:lnTo>
                <a:lnTo>
                  <a:pt x="19" y="13"/>
                </a:lnTo>
                <a:lnTo>
                  <a:pt x="13" y="13"/>
                </a:lnTo>
                <a:lnTo>
                  <a:pt x="11" y="20"/>
                </a:lnTo>
                <a:lnTo>
                  <a:pt x="5" y="20"/>
                </a:lnTo>
                <a:lnTo>
                  <a:pt x="6" y="13"/>
                </a:lnTo>
                <a:lnTo>
                  <a:pt x="0" y="13"/>
                </a:lnTo>
                <a:lnTo>
                  <a:pt x="1" y="7"/>
                </a:lnTo>
                <a:lnTo>
                  <a:pt x="8" y="7"/>
                </a:lnTo>
                <a:lnTo>
                  <a:pt x="9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cap="rnd" cmpd="sng">
                <a:solidFill>
                  <a:srgbClr val="000000"/>
                </a:solidFill>
                <a:prstDash val="sysDot"/>
                <a:round/>
                <a:headEnd/>
                <a:tailEnd/>
              </a14:hiddenLine>
            </a:ext>
          </a:extLst>
        </xdr:spPr>
      </xdr:sp>
    </xdr:grpSp>
    <xdr:clientData fLocksWithSheet="0"/>
  </xdr:twoCellAnchor>
  <xdr:twoCellAnchor>
    <xdr:from>
      <xdr:col>12</xdr:col>
      <xdr:colOff>47625</xdr:colOff>
      <xdr:row>24</xdr:row>
      <xdr:rowOff>0</xdr:rowOff>
    </xdr:from>
    <xdr:to>
      <xdr:col>13</xdr:col>
      <xdr:colOff>142875</xdr:colOff>
      <xdr:row>24</xdr:row>
      <xdr:rowOff>0</xdr:rowOff>
    </xdr:to>
    <xdr:grpSp>
      <xdr:nvGrpSpPr>
        <xdr:cNvPr id="1782" name="Group 1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GrpSpPr>
          <a:grpSpLocks/>
        </xdr:cNvGrpSpPr>
      </xdr:nvGrpSpPr>
      <xdr:grpSpPr bwMode="auto">
        <a:xfrm>
          <a:off x="5936560" y="9375913"/>
          <a:ext cx="575641" cy="0"/>
          <a:chOff x="621" y="0"/>
          <a:chExt cx="60" cy="58"/>
        </a:xfrm>
      </xdr:grpSpPr>
      <xdr:sp macro="" textlink="">
        <xdr:nvSpPr>
          <xdr:cNvPr id="1786" name="Rectangle 12">
            <a:extLst>
              <a:ext uri="{FF2B5EF4-FFF2-40B4-BE49-F238E27FC236}">
                <a16:creationId xmlns:a16="http://schemas.microsoft.com/office/drawing/2014/main" id="{00000000-0008-0000-0000-0000FA060000}"/>
              </a:ext>
            </a:extLst>
          </xdr:cNvPr>
          <xdr:cNvSpPr>
            <a:spLocks noChangeArrowheads="1"/>
          </xdr:cNvSpPr>
        </xdr:nvSpPr>
        <xdr:spPr bwMode="auto">
          <a:xfrm>
            <a:off x="621" y="0"/>
            <a:ext cx="60" cy="58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cap="rnd">
                <a:solidFill>
                  <a:srgbClr val="000000"/>
                </a:solidFill>
                <a:prstDash val="sysDot"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87" name="Freeform 13">
            <a:extLst>
              <a:ext uri="{FF2B5EF4-FFF2-40B4-BE49-F238E27FC236}">
                <a16:creationId xmlns:a16="http://schemas.microsoft.com/office/drawing/2014/main" id="{00000000-0008-0000-0000-0000FB060000}"/>
              </a:ext>
            </a:extLst>
          </xdr:cNvPr>
          <xdr:cNvSpPr>
            <a:spLocks/>
          </xdr:cNvSpPr>
        </xdr:nvSpPr>
        <xdr:spPr bwMode="auto">
          <a:xfrm>
            <a:off x="621" y="0"/>
            <a:ext cx="39" cy="58"/>
          </a:xfrm>
          <a:custGeom>
            <a:avLst/>
            <a:gdLst>
              <a:gd name="T0" fmla="*/ 39 w 39"/>
              <a:gd name="T1" fmla="*/ 39 h 58"/>
              <a:gd name="T2" fmla="*/ 28 w 39"/>
              <a:gd name="T3" fmla="*/ 39 h 58"/>
              <a:gd name="T4" fmla="*/ 28 w 39"/>
              <a:gd name="T5" fmla="*/ 19 h 58"/>
              <a:gd name="T6" fmla="*/ 39 w 39"/>
              <a:gd name="T7" fmla="*/ 19 h 58"/>
              <a:gd name="T8" fmla="*/ 39 w 39"/>
              <a:gd name="T9" fmla="*/ 0 h 58"/>
              <a:gd name="T10" fmla="*/ 19 w 39"/>
              <a:gd name="T11" fmla="*/ 0 h 58"/>
              <a:gd name="T12" fmla="*/ 19 w 39"/>
              <a:gd name="T13" fmla="*/ 19 h 58"/>
              <a:gd name="T14" fmla="*/ 19 w 39"/>
              <a:gd name="T15" fmla="*/ 19 h 58"/>
              <a:gd name="T16" fmla="*/ 0 w 39"/>
              <a:gd name="T17" fmla="*/ 19 h 58"/>
              <a:gd name="T18" fmla="*/ 0 w 39"/>
              <a:gd name="T19" fmla="*/ 39 h 58"/>
              <a:gd name="T20" fmla="*/ 19 w 39"/>
              <a:gd name="T21" fmla="*/ 39 h 58"/>
              <a:gd name="T22" fmla="*/ 19 w 39"/>
              <a:gd name="T23" fmla="*/ 58 h 58"/>
              <a:gd name="T24" fmla="*/ 39 w 39"/>
              <a:gd name="T25" fmla="*/ 58 h 58"/>
              <a:gd name="T26" fmla="*/ 39 w 39"/>
              <a:gd name="T27" fmla="*/ 39 h 58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39"/>
              <a:gd name="T43" fmla="*/ 0 h 58"/>
              <a:gd name="T44" fmla="*/ 39 w 39"/>
              <a:gd name="T45" fmla="*/ 58 h 58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39" h="58">
                <a:moveTo>
                  <a:pt x="39" y="39"/>
                </a:moveTo>
                <a:lnTo>
                  <a:pt x="28" y="39"/>
                </a:lnTo>
                <a:lnTo>
                  <a:pt x="28" y="19"/>
                </a:lnTo>
                <a:lnTo>
                  <a:pt x="39" y="19"/>
                </a:lnTo>
                <a:lnTo>
                  <a:pt x="39" y="0"/>
                </a:lnTo>
                <a:lnTo>
                  <a:pt x="19" y="0"/>
                </a:lnTo>
                <a:lnTo>
                  <a:pt x="19" y="19"/>
                </a:lnTo>
                <a:lnTo>
                  <a:pt x="0" y="19"/>
                </a:lnTo>
                <a:lnTo>
                  <a:pt x="0" y="39"/>
                </a:lnTo>
                <a:lnTo>
                  <a:pt x="19" y="39"/>
                </a:lnTo>
                <a:lnTo>
                  <a:pt x="19" y="58"/>
                </a:lnTo>
                <a:lnTo>
                  <a:pt x="39" y="58"/>
                </a:lnTo>
                <a:lnTo>
                  <a:pt x="39" y="39"/>
                </a:lnTo>
                <a:close/>
              </a:path>
            </a:pathLst>
          </a:custGeom>
          <a:solidFill>
            <a:srgbClr val="666666"/>
          </a:solidFill>
          <a:ln>
            <a:noFill/>
          </a:ln>
          <a:extLst>
            <a:ext uri="{91240B29-F687-4F45-9708-019B960494DF}">
              <a14:hiddenLine xmlns:a14="http://schemas.microsoft.com/office/drawing/2010/main" w="9525" cap="rnd" cmpd="sng">
                <a:solidFill>
                  <a:srgbClr val="000000"/>
                </a:solidFill>
                <a:prstDash val="sysDot"/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788" name="Rectangle 14">
            <a:extLst>
              <a:ext uri="{FF2B5EF4-FFF2-40B4-BE49-F238E27FC236}">
                <a16:creationId xmlns:a16="http://schemas.microsoft.com/office/drawing/2014/main" id="{00000000-0008-0000-0000-0000FC060000}"/>
              </a:ext>
            </a:extLst>
          </xdr:cNvPr>
          <xdr:cNvSpPr>
            <a:spLocks noChangeArrowheads="1"/>
          </xdr:cNvSpPr>
        </xdr:nvSpPr>
        <xdr:spPr bwMode="auto">
          <a:xfrm>
            <a:off x="649" y="19"/>
            <a:ext cx="32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 cap="rnd">
                <a:solidFill>
                  <a:srgbClr val="000000"/>
                </a:solidFill>
                <a:prstDash val="sysDot"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89" name="Freeform 15">
            <a:extLst>
              <a:ext uri="{FF2B5EF4-FFF2-40B4-BE49-F238E27FC236}">
                <a16:creationId xmlns:a16="http://schemas.microsoft.com/office/drawing/2014/main" id="{00000000-0008-0000-0000-0000FD060000}"/>
              </a:ext>
            </a:extLst>
          </xdr:cNvPr>
          <xdr:cNvSpPr>
            <a:spLocks/>
          </xdr:cNvSpPr>
        </xdr:nvSpPr>
        <xdr:spPr bwMode="auto">
          <a:xfrm>
            <a:off x="655" y="19"/>
            <a:ext cx="20" cy="20"/>
          </a:xfrm>
          <a:custGeom>
            <a:avLst/>
            <a:gdLst>
              <a:gd name="T0" fmla="*/ 9 w 20"/>
              <a:gd name="T1" fmla="*/ 0 h 20"/>
              <a:gd name="T2" fmla="*/ 15 w 20"/>
              <a:gd name="T3" fmla="*/ 0 h 20"/>
              <a:gd name="T4" fmla="*/ 14 w 20"/>
              <a:gd name="T5" fmla="*/ 7 h 20"/>
              <a:gd name="T6" fmla="*/ 20 w 20"/>
              <a:gd name="T7" fmla="*/ 7 h 20"/>
              <a:gd name="T8" fmla="*/ 19 w 20"/>
              <a:gd name="T9" fmla="*/ 13 h 20"/>
              <a:gd name="T10" fmla="*/ 13 w 20"/>
              <a:gd name="T11" fmla="*/ 13 h 20"/>
              <a:gd name="T12" fmla="*/ 11 w 20"/>
              <a:gd name="T13" fmla="*/ 20 h 20"/>
              <a:gd name="T14" fmla="*/ 5 w 20"/>
              <a:gd name="T15" fmla="*/ 20 h 20"/>
              <a:gd name="T16" fmla="*/ 6 w 20"/>
              <a:gd name="T17" fmla="*/ 13 h 20"/>
              <a:gd name="T18" fmla="*/ 0 w 20"/>
              <a:gd name="T19" fmla="*/ 13 h 20"/>
              <a:gd name="T20" fmla="*/ 1 w 20"/>
              <a:gd name="T21" fmla="*/ 7 h 20"/>
              <a:gd name="T22" fmla="*/ 8 w 20"/>
              <a:gd name="T23" fmla="*/ 7 h 20"/>
              <a:gd name="T24" fmla="*/ 9 w 20"/>
              <a:gd name="T25" fmla="*/ 0 h 20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20"/>
              <a:gd name="T40" fmla="*/ 0 h 20"/>
              <a:gd name="T41" fmla="*/ 20 w 20"/>
              <a:gd name="T42" fmla="*/ 20 h 20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20" h="20">
                <a:moveTo>
                  <a:pt x="9" y="0"/>
                </a:moveTo>
                <a:lnTo>
                  <a:pt x="15" y="0"/>
                </a:lnTo>
                <a:lnTo>
                  <a:pt x="14" y="7"/>
                </a:lnTo>
                <a:lnTo>
                  <a:pt x="20" y="7"/>
                </a:lnTo>
                <a:lnTo>
                  <a:pt x="19" y="13"/>
                </a:lnTo>
                <a:lnTo>
                  <a:pt x="13" y="13"/>
                </a:lnTo>
                <a:lnTo>
                  <a:pt x="11" y="20"/>
                </a:lnTo>
                <a:lnTo>
                  <a:pt x="5" y="20"/>
                </a:lnTo>
                <a:lnTo>
                  <a:pt x="6" y="13"/>
                </a:lnTo>
                <a:lnTo>
                  <a:pt x="0" y="13"/>
                </a:lnTo>
                <a:lnTo>
                  <a:pt x="1" y="7"/>
                </a:lnTo>
                <a:lnTo>
                  <a:pt x="8" y="7"/>
                </a:lnTo>
                <a:lnTo>
                  <a:pt x="9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cap="rnd" cmpd="sng">
                <a:solidFill>
                  <a:srgbClr val="000000"/>
                </a:solidFill>
                <a:prstDash val="sysDot"/>
                <a:round/>
                <a:headEnd/>
                <a:tailEnd/>
              </a14:hiddenLine>
            </a:ext>
          </a:extLst>
        </xdr:spPr>
      </xdr:sp>
    </xdr:grpSp>
    <xdr:clientData fLocksWithSheet="0"/>
  </xdr:twoCellAnchor>
  <xdr:twoCellAnchor>
    <xdr:from>
      <xdr:col>12</xdr:col>
      <xdr:colOff>142875</xdr:colOff>
      <xdr:row>0</xdr:row>
      <xdr:rowOff>85725</xdr:rowOff>
    </xdr:from>
    <xdr:to>
      <xdr:col>13</xdr:col>
      <xdr:colOff>171450</xdr:colOff>
      <xdr:row>0</xdr:row>
      <xdr:rowOff>561975</xdr:rowOff>
    </xdr:to>
    <xdr:pic>
      <xdr:nvPicPr>
        <xdr:cNvPr id="1783" name="Picture 23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4308" b="65390"/>
        <a:stretch>
          <a:fillRect/>
        </a:stretch>
      </xdr:blipFill>
      <xdr:spPr bwMode="auto">
        <a:xfrm>
          <a:off x="5705475" y="85725"/>
          <a:ext cx="504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142875</xdr:colOff>
      <xdr:row>37</xdr:row>
      <xdr:rowOff>85725</xdr:rowOff>
    </xdr:from>
    <xdr:to>
      <xdr:col>13</xdr:col>
      <xdr:colOff>171450</xdr:colOff>
      <xdr:row>37</xdr:row>
      <xdr:rowOff>561975</xdr:rowOff>
    </xdr:to>
    <xdr:pic>
      <xdr:nvPicPr>
        <xdr:cNvPr id="1784" name="Picture 2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4308" b="65390"/>
        <a:stretch>
          <a:fillRect/>
        </a:stretch>
      </xdr:blipFill>
      <xdr:spPr bwMode="auto">
        <a:xfrm>
          <a:off x="5705475" y="10953750"/>
          <a:ext cx="504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142875</xdr:colOff>
      <xdr:row>74</xdr:row>
      <xdr:rowOff>85725</xdr:rowOff>
    </xdr:from>
    <xdr:to>
      <xdr:col>13</xdr:col>
      <xdr:colOff>171450</xdr:colOff>
      <xdr:row>74</xdr:row>
      <xdr:rowOff>561975</xdr:rowOff>
    </xdr:to>
    <xdr:pic>
      <xdr:nvPicPr>
        <xdr:cNvPr id="1785" name="Picture 23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4308" b="65390"/>
        <a:stretch>
          <a:fillRect/>
        </a:stretch>
      </xdr:blipFill>
      <xdr:spPr bwMode="auto">
        <a:xfrm>
          <a:off x="5705475" y="21774150"/>
          <a:ext cx="504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autoPageBreaks="0"/>
  </sheetPr>
  <dimension ref="A1:P104"/>
  <sheetViews>
    <sheetView showZeros="0" tabSelected="1" topLeftCell="A7" zoomScale="115" zoomScaleNormal="115" zoomScaleSheetLayoutView="100" workbookViewId="0">
      <selection activeCell="R49" sqref="R49"/>
    </sheetView>
  </sheetViews>
  <sheetFormatPr baseColWidth="10" defaultColWidth="11.42578125" defaultRowHeight="9" x14ac:dyDescent="0.15"/>
  <cols>
    <col min="1" max="1" width="7.7109375" style="17" customWidth="1"/>
    <col min="2" max="2" width="5.42578125" style="17" customWidth="1"/>
    <col min="3" max="3" width="18.28515625" style="17" customWidth="1"/>
    <col min="4" max="4" width="6.7109375" style="17" customWidth="1"/>
    <col min="5" max="5" width="11" style="17" customWidth="1"/>
    <col min="6" max="6" width="8.5703125" style="17" customWidth="1"/>
    <col min="7" max="12" width="5.140625" style="17" customWidth="1"/>
    <col min="13" max="13" width="7.140625" style="17" customWidth="1"/>
    <col min="14" max="14" width="4.7109375" style="17" customWidth="1"/>
    <col min="15" max="16" width="11.42578125" style="30" hidden="1" customWidth="1"/>
    <col min="17" max="16384" width="11.42578125" style="17"/>
  </cols>
  <sheetData>
    <row r="1" spans="1:16" s="3" customFormat="1" ht="50.25" customHeight="1" thickBot="1" x14ac:dyDescent="0.25">
      <c r="A1" s="1" t="s">
        <v>63</v>
      </c>
      <c r="B1" s="2"/>
      <c r="C1" s="110" t="s">
        <v>48</v>
      </c>
      <c r="D1" s="111"/>
      <c r="E1" s="57" t="s">
        <v>64</v>
      </c>
      <c r="F1" s="58">
        <v>1</v>
      </c>
      <c r="G1" s="112" t="s">
        <v>0</v>
      </c>
      <c r="H1" s="113"/>
      <c r="I1" s="113"/>
      <c r="J1" s="113"/>
      <c r="K1" s="113"/>
      <c r="L1" s="113"/>
      <c r="M1" s="114"/>
      <c r="N1" s="115"/>
      <c r="O1" s="24"/>
      <c r="P1" s="24"/>
    </row>
    <row r="2" spans="1:16" s="3" customFormat="1" ht="30" customHeight="1" thickBot="1" x14ac:dyDescent="0.25">
      <c r="A2" s="71" t="s">
        <v>1</v>
      </c>
      <c r="B2" s="73"/>
      <c r="C2" s="116" t="s">
        <v>49</v>
      </c>
      <c r="D2" s="117"/>
      <c r="E2" s="118" t="s">
        <v>2</v>
      </c>
      <c r="F2" s="119"/>
      <c r="G2" s="142"/>
      <c r="H2" s="142"/>
      <c r="I2" s="142"/>
      <c r="J2" s="142"/>
      <c r="K2" s="142"/>
      <c r="L2" s="142"/>
      <c r="M2" s="142"/>
      <c r="N2" s="143"/>
      <c r="O2" s="24"/>
      <c r="P2" s="24"/>
    </row>
    <row r="3" spans="1:16" s="4" customFormat="1" ht="15" customHeight="1" x14ac:dyDescent="0.2">
      <c r="A3" s="122" t="s">
        <v>28</v>
      </c>
      <c r="B3" s="123"/>
      <c r="C3" s="123"/>
      <c r="D3" s="123"/>
      <c r="E3" s="123"/>
      <c r="F3" s="123"/>
      <c r="G3" s="123"/>
      <c r="H3" s="123"/>
      <c r="I3" s="123"/>
      <c r="J3" s="146"/>
      <c r="K3" s="147"/>
      <c r="L3" s="147"/>
      <c r="M3" s="147"/>
      <c r="N3" s="148"/>
      <c r="O3" s="25"/>
      <c r="P3" s="25"/>
    </row>
    <row r="4" spans="1:16" s="5" customFormat="1" ht="25.5" customHeight="1" thickBot="1" x14ac:dyDescent="0.25">
      <c r="A4" s="144"/>
      <c r="B4" s="145"/>
      <c r="C4" s="145"/>
      <c r="D4" s="145"/>
      <c r="E4" s="145"/>
      <c r="F4" s="145"/>
      <c r="G4" s="145"/>
      <c r="H4" s="130" t="s">
        <v>32</v>
      </c>
      <c r="I4" s="130"/>
      <c r="J4" s="149"/>
      <c r="K4" s="149"/>
      <c r="L4" s="149"/>
      <c r="M4" s="149"/>
      <c r="N4" s="150"/>
      <c r="O4" s="26"/>
      <c r="P4" s="26"/>
    </row>
    <row r="5" spans="1:16" s="6" customFormat="1" ht="15.75" customHeight="1" thickBot="1" x14ac:dyDescent="0.25">
      <c r="A5" s="102" t="s">
        <v>60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4"/>
      <c r="O5" s="27"/>
      <c r="P5" s="27"/>
    </row>
    <row r="6" spans="1:16" s="3" customFormat="1" ht="30" customHeight="1" thickBot="1" x14ac:dyDescent="0.25">
      <c r="A6" s="85" t="s">
        <v>30</v>
      </c>
      <c r="B6" s="86"/>
      <c r="C6" s="105"/>
      <c r="D6" s="105"/>
      <c r="E6" s="106"/>
      <c r="F6" s="7" t="s">
        <v>43</v>
      </c>
      <c r="G6" s="107" t="s">
        <v>3</v>
      </c>
      <c r="H6" s="108"/>
      <c r="I6" s="108"/>
      <c r="J6" s="108"/>
      <c r="K6" s="108"/>
      <c r="L6" s="109"/>
      <c r="M6" s="107" t="s">
        <v>4</v>
      </c>
      <c r="N6" s="109"/>
      <c r="O6" s="24"/>
      <c r="P6" s="24"/>
    </row>
    <row r="7" spans="1:16" s="3" customFormat="1" ht="30" customHeight="1" thickBot="1" x14ac:dyDescent="0.2">
      <c r="A7" s="85" t="s">
        <v>52</v>
      </c>
      <c r="B7" s="86"/>
      <c r="C7" s="98"/>
      <c r="D7" s="8"/>
      <c r="E7" s="9" t="s">
        <v>53</v>
      </c>
      <c r="F7" s="10"/>
      <c r="G7" s="131"/>
      <c r="H7" s="132"/>
      <c r="I7" s="11" t="str">
        <f>IF(F7,VLOOKUP(F7,Preisliste!$1:$1048576,3),"   ")</f>
        <v xml:space="preserve">   </v>
      </c>
      <c r="J7" s="12" t="s">
        <v>6</v>
      </c>
      <c r="K7" s="69" t="str">
        <f>IF(F7,VLOOKUP(F7,Preisliste!$1:$1048576,2),"   ")</f>
        <v xml:space="preserve">   </v>
      </c>
      <c r="L7" s="70"/>
      <c r="M7" s="69" t="str">
        <f>IF(F7,VLOOKUP(F7,Preisliste!$1:$1048576,2)*G7,"   ")</f>
        <v xml:space="preserve">   </v>
      </c>
      <c r="N7" s="70"/>
      <c r="O7" s="24"/>
      <c r="P7" s="24"/>
    </row>
    <row r="8" spans="1:16" s="3" customFormat="1" ht="30" customHeight="1" thickBot="1" x14ac:dyDescent="0.2">
      <c r="A8" s="85" t="s">
        <v>7</v>
      </c>
      <c r="B8" s="86"/>
      <c r="C8" s="98"/>
      <c r="D8" s="8"/>
      <c r="E8" s="9" t="s">
        <v>39</v>
      </c>
      <c r="F8" s="13"/>
      <c r="G8" s="131"/>
      <c r="H8" s="132"/>
      <c r="I8" s="11" t="str">
        <f>IF(F8,VLOOKUP(F8,Preisliste!$1:$1048576,3),"   ")</f>
        <v xml:space="preserve">   </v>
      </c>
      <c r="J8" s="12" t="s">
        <v>6</v>
      </c>
      <c r="K8" s="69" t="str">
        <f>IF(F8,VLOOKUP(F8,Preisliste!$1:$1048576,2),"   ")</f>
        <v xml:space="preserve">   </v>
      </c>
      <c r="L8" s="70"/>
      <c r="M8" s="69" t="str">
        <f>IF(F8,VLOOKUP(F8,Preisliste!$1:$1048576,2)*G8,"   ")</f>
        <v xml:space="preserve">   </v>
      </c>
      <c r="N8" s="70"/>
      <c r="O8" s="24"/>
      <c r="P8" s="24"/>
    </row>
    <row r="9" spans="1:16" s="3" customFormat="1" ht="30" customHeight="1" thickBot="1" x14ac:dyDescent="0.2">
      <c r="A9" s="85" t="s">
        <v>8</v>
      </c>
      <c r="B9" s="86"/>
      <c r="C9" s="98"/>
      <c r="D9" s="8"/>
      <c r="E9" s="9" t="s">
        <v>5</v>
      </c>
      <c r="F9" s="14" t="s">
        <v>9</v>
      </c>
      <c r="G9" s="99"/>
      <c r="H9" s="100"/>
      <c r="I9" s="100"/>
      <c r="J9" s="100"/>
      <c r="K9" s="100"/>
      <c r="L9" s="101"/>
      <c r="M9" s="155"/>
      <c r="N9" s="156"/>
      <c r="O9" s="24"/>
      <c r="P9" s="24"/>
    </row>
    <row r="10" spans="1:16" s="3" customFormat="1" ht="30" customHeight="1" thickBot="1" x14ac:dyDescent="0.25">
      <c r="A10" s="15"/>
      <c r="B10" s="11" t="s">
        <v>5</v>
      </c>
      <c r="C10" s="86" t="s">
        <v>44</v>
      </c>
      <c r="D10" s="86"/>
      <c r="E10" s="22"/>
      <c r="F10" s="23"/>
      <c r="G10" s="131"/>
      <c r="H10" s="132"/>
      <c r="I10" s="11" t="str">
        <f>IF(F10,VLOOKUP(F10,Preisliste!$1:$1048576,3),"   ")</f>
        <v xml:space="preserve">   </v>
      </c>
      <c r="J10" s="12" t="s">
        <v>6</v>
      </c>
      <c r="K10" s="69" t="str">
        <f>IF(F10,VLOOKUP(F10,Preisliste!$1:$1048576,2),"   ")</f>
        <v xml:space="preserve">   </v>
      </c>
      <c r="L10" s="70"/>
      <c r="M10" s="69" t="str">
        <f>IF(F10,VLOOKUP(F10,Preisliste!$1:$1048576,2)*G10,"   ")</f>
        <v xml:space="preserve">   </v>
      </c>
      <c r="N10" s="70"/>
      <c r="O10" s="24"/>
      <c r="P10" s="24"/>
    </row>
    <row r="11" spans="1:16" s="3" customFormat="1" ht="30" customHeight="1" thickBot="1" x14ac:dyDescent="0.25">
      <c r="A11" s="15"/>
      <c r="B11" s="11" t="s">
        <v>5</v>
      </c>
      <c r="C11" s="86" t="s">
        <v>45</v>
      </c>
      <c r="D11" s="86"/>
      <c r="E11" s="87"/>
      <c r="F11" s="23"/>
      <c r="G11" s="131"/>
      <c r="H11" s="132"/>
      <c r="I11" s="11" t="str">
        <f>IF(F11,VLOOKUP(F11,Preisliste!$1:$1048576,3),"   ")</f>
        <v xml:space="preserve">   </v>
      </c>
      <c r="J11" s="12" t="s">
        <v>6</v>
      </c>
      <c r="K11" s="69" t="str">
        <f>IF(F11,VLOOKUP(F11,Preisliste!$1:$1048576,2),"   ")</f>
        <v xml:space="preserve">   </v>
      </c>
      <c r="L11" s="70"/>
      <c r="M11" s="69" t="str">
        <f>IF(F11,VLOOKUP(F11,Preisliste!$1:$1048576,2)*G11,"   ")</f>
        <v xml:space="preserve">   </v>
      </c>
      <c r="N11" s="70"/>
      <c r="O11" s="24"/>
      <c r="P11" s="24"/>
    </row>
    <row r="12" spans="1:16" s="3" customFormat="1" ht="30" customHeight="1" thickBot="1" x14ac:dyDescent="0.25">
      <c r="A12" s="15"/>
      <c r="B12" s="11" t="s">
        <v>5</v>
      </c>
      <c r="C12" s="86" t="s">
        <v>10</v>
      </c>
      <c r="D12" s="86"/>
      <c r="E12" s="87"/>
      <c r="F12" s="23"/>
      <c r="G12" s="131"/>
      <c r="H12" s="132"/>
      <c r="I12" s="11" t="str">
        <f>IF(F12,VLOOKUP(F12,Preisliste!$1:$1048576,3),"   ")</f>
        <v xml:space="preserve">   </v>
      </c>
      <c r="J12" s="12" t="s">
        <v>6</v>
      </c>
      <c r="K12" s="69" t="str">
        <f>IF(F12,VLOOKUP(F12,Preisliste!$1:$1048576,2),"   ")</f>
        <v xml:space="preserve">   </v>
      </c>
      <c r="L12" s="70"/>
      <c r="M12" s="69" t="str">
        <f>IF(F12,VLOOKUP(F12,Preisliste!$1:$1048576,2)*G12,"   ")</f>
        <v xml:space="preserve">   </v>
      </c>
      <c r="N12" s="70"/>
      <c r="O12" s="24"/>
      <c r="P12" s="24"/>
    </row>
    <row r="13" spans="1:16" s="3" customFormat="1" ht="30" customHeight="1" thickBot="1" x14ac:dyDescent="0.25">
      <c r="A13" s="15"/>
      <c r="B13" s="11" t="s">
        <v>5</v>
      </c>
      <c r="C13" s="86" t="s">
        <v>11</v>
      </c>
      <c r="D13" s="86"/>
      <c r="E13" s="87"/>
      <c r="F13" s="23"/>
      <c r="G13" s="131"/>
      <c r="H13" s="132"/>
      <c r="I13" s="11" t="str">
        <f>IF(F13,VLOOKUP(F13,Preisliste!$1:$1048576,3),"   ")</f>
        <v xml:space="preserve">   </v>
      </c>
      <c r="J13" s="12" t="s">
        <v>6</v>
      </c>
      <c r="K13" s="69" t="str">
        <f>IF(F13,VLOOKUP(F13,Preisliste!$1:$1048576,2),"   ")</f>
        <v xml:space="preserve">   </v>
      </c>
      <c r="L13" s="70"/>
      <c r="M13" s="69" t="str">
        <f>IF(F13,VLOOKUP(F13,Preisliste!$1:$1048576,2)*G13,"   ")</f>
        <v xml:space="preserve">   </v>
      </c>
      <c r="N13" s="70"/>
      <c r="O13" s="24"/>
      <c r="P13" s="24"/>
    </row>
    <row r="14" spans="1:16" s="3" customFormat="1" ht="30" customHeight="1" thickBot="1" x14ac:dyDescent="0.25">
      <c r="A14" s="15"/>
      <c r="B14" s="11" t="s">
        <v>5</v>
      </c>
      <c r="C14" s="86" t="s">
        <v>11</v>
      </c>
      <c r="D14" s="86"/>
      <c r="E14" s="87"/>
      <c r="F14" s="23"/>
      <c r="G14" s="131"/>
      <c r="H14" s="132"/>
      <c r="I14" s="11" t="str">
        <f>IF(F14,VLOOKUP(F14,Preisliste!$1:$1048576,3),"   ")</f>
        <v xml:space="preserve">   </v>
      </c>
      <c r="J14" s="12" t="s">
        <v>6</v>
      </c>
      <c r="K14" s="69" t="str">
        <f>IF(F14,VLOOKUP(F14,Preisliste!$1:$1048576,2),"   ")</f>
        <v xml:space="preserve">   </v>
      </c>
      <c r="L14" s="70"/>
      <c r="M14" s="69" t="str">
        <f>IF(F14,VLOOKUP(F14,Preisliste!$1:$1048576,2)*G14,"   ")</f>
        <v xml:space="preserve">   </v>
      </c>
      <c r="N14" s="70"/>
      <c r="O14" s="24"/>
      <c r="P14" s="24"/>
    </row>
    <row r="15" spans="1:16" s="3" customFormat="1" ht="30" customHeight="1" thickBot="1" x14ac:dyDescent="0.25">
      <c r="A15" s="15"/>
      <c r="B15" s="11" t="s">
        <v>5</v>
      </c>
      <c r="C15" s="86" t="s">
        <v>11</v>
      </c>
      <c r="D15" s="86"/>
      <c r="E15" s="87"/>
      <c r="F15" s="23"/>
      <c r="G15" s="131"/>
      <c r="H15" s="132"/>
      <c r="I15" s="11" t="str">
        <f>IF(F15,VLOOKUP(F15,Preisliste!$1:$1048576,3),"   ")</f>
        <v xml:space="preserve">   </v>
      </c>
      <c r="J15" s="12" t="s">
        <v>6</v>
      </c>
      <c r="K15" s="69" t="str">
        <f>IF(F15,VLOOKUP(F15,Preisliste!$1:$1048576,2),"   ")</f>
        <v xml:space="preserve">   </v>
      </c>
      <c r="L15" s="70"/>
      <c r="M15" s="69" t="str">
        <f>IF(F15,VLOOKUP(F15,Preisliste!$1:$1048576,2)*G15,"   ")</f>
        <v xml:space="preserve">   </v>
      </c>
      <c r="N15" s="70"/>
      <c r="O15" s="24"/>
      <c r="P15" s="24"/>
    </row>
    <row r="16" spans="1:16" s="3" customFormat="1" ht="30" customHeight="1" thickBot="1" x14ac:dyDescent="0.25">
      <c r="A16" s="15"/>
      <c r="B16" s="11" t="s">
        <v>5</v>
      </c>
      <c r="C16" s="83" t="s">
        <v>11</v>
      </c>
      <c r="D16" s="83"/>
      <c r="E16" s="84"/>
      <c r="F16" s="23"/>
      <c r="G16" s="45"/>
      <c r="H16" s="46"/>
      <c r="I16" s="11" t="str">
        <f>IF(F16,VLOOKUP(F16,Preisliste!$1:$1048576,3),"   ")</f>
        <v xml:space="preserve">   </v>
      </c>
      <c r="J16" s="12" t="s">
        <v>6</v>
      </c>
      <c r="K16" s="69" t="str">
        <f>IF(F16,VLOOKUP(F16,Preisliste!$1:$1048576,2),"   ")</f>
        <v xml:space="preserve">   </v>
      </c>
      <c r="L16" s="70"/>
      <c r="M16" s="69" t="str">
        <f>IF(F16,VLOOKUP(F16,Preisliste!$1:$1048576,2)*G16,"   ")</f>
        <v xml:space="preserve">   </v>
      </c>
      <c r="N16" s="70"/>
      <c r="O16" s="24"/>
      <c r="P16" s="24"/>
    </row>
    <row r="17" spans="1:16" s="3" customFormat="1" ht="30" customHeight="1" thickBot="1" x14ac:dyDescent="0.25">
      <c r="A17" s="15"/>
      <c r="B17" s="11" t="s">
        <v>5</v>
      </c>
      <c r="C17" s="83" t="s">
        <v>54</v>
      </c>
      <c r="D17" s="83"/>
      <c r="E17" s="84"/>
      <c r="F17" s="23"/>
      <c r="G17" s="131"/>
      <c r="H17" s="132"/>
      <c r="I17" s="11" t="str">
        <f>IF(F17,VLOOKUP(F17,Preisliste!$1:$1048576,3),"   ")</f>
        <v xml:space="preserve">   </v>
      </c>
      <c r="J17" s="12" t="s">
        <v>6</v>
      </c>
      <c r="K17" s="69" t="str">
        <f>IF(F17,VLOOKUP(F17,Preisliste!$1:$1048576,2),"   ")</f>
        <v xml:space="preserve">   </v>
      </c>
      <c r="L17" s="70"/>
      <c r="M17" s="69" t="str">
        <f>IF(F17,VLOOKUP(F17,Preisliste!$1:$1048576,2)*G17,"   ")</f>
        <v xml:space="preserve">   </v>
      </c>
      <c r="N17" s="70"/>
      <c r="O17" s="24"/>
      <c r="P17" s="24"/>
    </row>
    <row r="18" spans="1:16" s="3" customFormat="1" ht="35.1" customHeight="1" thickBot="1" x14ac:dyDescent="0.25">
      <c r="A18" s="90" t="s">
        <v>12</v>
      </c>
      <c r="B18" s="91"/>
      <c r="C18" s="91"/>
      <c r="D18" s="151"/>
      <c r="E18" s="151"/>
      <c r="F18" s="151"/>
      <c r="G18" s="152"/>
      <c r="H18" s="82" t="s">
        <v>50</v>
      </c>
      <c r="I18" s="83"/>
      <c r="J18" s="83"/>
      <c r="K18" s="83"/>
      <c r="L18" s="84"/>
      <c r="M18" s="69">
        <f>(SUM(M7:M17))</f>
        <v>0</v>
      </c>
      <c r="N18" s="70"/>
      <c r="O18" s="29"/>
      <c r="P18" s="29"/>
    </row>
    <row r="19" spans="1:16" s="3" customFormat="1" ht="35.1" customHeight="1" thickBot="1" x14ac:dyDescent="0.25">
      <c r="A19" s="92"/>
      <c r="B19" s="93"/>
      <c r="C19" s="93"/>
      <c r="D19" s="153"/>
      <c r="E19" s="153"/>
      <c r="F19" s="153"/>
      <c r="G19" s="154"/>
      <c r="H19" s="85" t="s">
        <v>13</v>
      </c>
      <c r="I19" s="86"/>
      <c r="J19" s="86"/>
      <c r="K19" s="32">
        <v>2025</v>
      </c>
      <c r="L19" s="53">
        <v>0.12</v>
      </c>
      <c r="M19" s="69">
        <f>IF(K19=0,"  ",(SUM(M18*L19)))</f>
        <v>0</v>
      </c>
      <c r="N19" s="70"/>
      <c r="O19" s="29"/>
      <c r="P19" s="29"/>
    </row>
    <row r="20" spans="1:16" s="3" customFormat="1" ht="35.1" customHeight="1" thickBot="1" x14ac:dyDescent="0.25">
      <c r="A20" s="76" t="s">
        <v>40</v>
      </c>
      <c r="B20" s="77"/>
      <c r="C20" s="77"/>
      <c r="D20" s="77"/>
      <c r="E20" s="77"/>
      <c r="F20" s="77"/>
      <c r="G20" s="78"/>
      <c r="H20" s="82" t="s">
        <v>51</v>
      </c>
      <c r="I20" s="83"/>
      <c r="J20" s="83"/>
      <c r="K20" s="83"/>
      <c r="L20" s="84"/>
      <c r="M20" s="69">
        <f>SUM(M18:N19)</f>
        <v>0</v>
      </c>
      <c r="N20" s="70"/>
      <c r="O20" s="29">
        <f>IF(M20&lt;=100,20,"  ")</f>
        <v>20</v>
      </c>
      <c r="P20" s="29">
        <f>IF(N20&lt;=100,20,"  ")</f>
        <v>20</v>
      </c>
    </row>
    <row r="21" spans="1:16" s="3" customFormat="1" ht="35.1" customHeight="1" thickBot="1" x14ac:dyDescent="0.25">
      <c r="A21" s="79"/>
      <c r="B21" s="80"/>
      <c r="C21" s="80"/>
      <c r="D21" s="80"/>
      <c r="E21" s="80"/>
      <c r="F21" s="80"/>
      <c r="G21" s="81"/>
      <c r="H21" s="82" t="s">
        <v>14</v>
      </c>
      <c r="I21" s="83"/>
      <c r="J21" s="83"/>
      <c r="K21" s="84"/>
      <c r="L21" s="31" t="s">
        <v>46</v>
      </c>
      <c r="M21" s="69" t="str">
        <f>IF(M18=0,"  ",O23)</f>
        <v xml:space="preserve">  </v>
      </c>
      <c r="N21" s="70"/>
      <c r="O21" s="29">
        <f>IF(M20&gt;200," ",10)</f>
        <v>10</v>
      </c>
      <c r="P21" s="29">
        <f>IF(N20&gt;200," ",10)</f>
        <v>10</v>
      </c>
    </row>
    <row r="22" spans="1:16" s="3" customFormat="1" ht="35.1" customHeight="1" thickBot="1" x14ac:dyDescent="0.25">
      <c r="A22" s="76" t="s">
        <v>29</v>
      </c>
      <c r="B22" s="77"/>
      <c r="C22" s="77"/>
      <c r="D22" s="77" t="s">
        <v>15</v>
      </c>
      <c r="E22" s="77"/>
      <c r="F22" s="77"/>
      <c r="G22" s="78"/>
      <c r="H22" s="85" t="s">
        <v>41</v>
      </c>
      <c r="I22" s="86"/>
      <c r="J22" s="86"/>
      <c r="K22" s="86"/>
      <c r="L22" s="87"/>
      <c r="M22" s="69">
        <f>SUM(M20:N21)</f>
        <v>0</v>
      </c>
      <c r="N22" s="70"/>
      <c r="O22" s="29">
        <f>IF(O21&lt;=10,10,"  ")</f>
        <v>10</v>
      </c>
      <c r="P22" s="29">
        <f>IF(P21&lt;=10,10,"  ")</f>
        <v>10</v>
      </c>
    </row>
    <row r="23" spans="1:16" s="3" customFormat="1" ht="35.1" customHeight="1" thickBot="1" x14ac:dyDescent="0.25">
      <c r="A23" s="133" t="s">
        <v>16</v>
      </c>
      <c r="B23" s="134"/>
      <c r="C23" s="134"/>
      <c r="D23" s="134"/>
      <c r="E23" s="134"/>
      <c r="F23" s="134"/>
      <c r="G23" s="135"/>
      <c r="H23" s="16" t="s">
        <v>31</v>
      </c>
      <c r="I23" s="139"/>
      <c r="J23" s="140"/>
      <c r="K23" s="141"/>
      <c r="L23" s="55">
        <v>8.1000000000000003E-2</v>
      </c>
      <c r="M23" s="69">
        <f>(M22*L23)</f>
        <v>0</v>
      </c>
      <c r="N23" s="70"/>
      <c r="O23" s="29">
        <f>IF(O20&lt;=20,O20,O22)</f>
        <v>20</v>
      </c>
      <c r="P23" s="29">
        <f>IF(P20&lt;=20,P20,P22)</f>
        <v>20</v>
      </c>
    </row>
    <row r="24" spans="1:16" s="3" customFormat="1" ht="35.1" customHeight="1" thickBot="1" x14ac:dyDescent="0.25">
      <c r="A24" s="136"/>
      <c r="B24" s="137"/>
      <c r="C24" s="137"/>
      <c r="D24" s="137"/>
      <c r="E24" s="137"/>
      <c r="F24" s="137"/>
      <c r="G24" s="138"/>
      <c r="H24" s="71" t="s">
        <v>42</v>
      </c>
      <c r="I24" s="72"/>
      <c r="J24" s="72"/>
      <c r="K24" s="72"/>
      <c r="L24" s="73"/>
      <c r="M24" s="74" t="str">
        <f>IF(I23=0," ",ROUND((M22+M23)/5,2)*5)</f>
        <v xml:space="preserve"> </v>
      </c>
      <c r="N24" s="75"/>
      <c r="O24" s="28"/>
      <c r="P24" s="28"/>
    </row>
    <row r="34" spans="1:16" x14ac:dyDescent="0.15">
      <c r="L34" s="17" t="s">
        <v>65</v>
      </c>
    </row>
    <row r="37" spans="1:16" ht="9.75" thickBot="1" x14ac:dyDescent="0.2"/>
    <row r="38" spans="1:16" s="3" customFormat="1" ht="50.25" customHeight="1" thickBot="1" x14ac:dyDescent="0.25">
      <c r="A38" s="59" t="s">
        <v>63</v>
      </c>
      <c r="B38" s="47">
        <f>(B1)</f>
        <v>0</v>
      </c>
      <c r="C38" s="110" t="s">
        <v>48</v>
      </c>
      <c r="D38" s="111"/>
      <c r="E38" s="57" t="s">
        <v>64</v>
      </c>
      <c r="F38" s="58">
        <v>2</v>
      </c>
      <c r="G38" s="112" t="s">
        <v>0</v>
      </c>
      <c r="H38" s="113"/>
      <c r="I38" s="113"/>
      <c r="J38" s="113"/>
      <c r="K38" s="113"/>
      <c r="L38" s="113"/>
      <c r="M38" s="114"/>
      <c r="N38" s="115"/>
      <c r="O38" s="24"/>
      <c r="P38" s="24"/>
    </row>
    <row r="39" spans="1:16" s="3" customFormat="1" ht="30" customHeight="1" thickBot="1" x14ac:dyDescent="0.25">
      <c r="A39" s="71" t="s">
        <v>47</v>
      </c>
      <c r="B39" s="73"/>
      <c r="C39" s="116" t="s">
        <v>49</v>
      </c>
      <c r="D39" s="117"/>
      <c r="E39" s="118" t="s">
        <v>2</v>
      </c>
      <c r="F39" s="119"/>
      <c r="G39" s="120">
        <f>(G2)</f>
        <v>0</v>
      </c>
      <c r="H39" s="120"/>
      <c r="I39" s="120"/>
      <c r="J39" s="120"/>
      <c r="K39" s="120"/>
      <c r="L39" s="120"/>
      <c r="M39" s="120"/>
      <c r="N39" s="121"/>
      <c r="O39" s="24"/>
      <c r="P39" s="24"/>
    </row>
    <row r="40" spans="1:16" ht="15" customHeight="1" x14ac:dyDescent="0.15">
      <c r="A40" s="122" t="s">
        <v>28</v>
      </c>
      <c r="B40" s="123"/>
      <c r="C40" s="123"/>
      <c r="D40" s="123"/>
      <c r="E40" s="123"/>
      <c r="F40" s="123"/>
      <c r="G40" s="123"/>
      <c r="H40" s="123"/>
      <c r="I40" s="123"/>
      <c r="J40" s="124">
        <f>(J3)</f>
        <v>0</v>
      </c>
      <c r="K40" s="124"/>
      <c r="L40" s="124"/>
      <c r="M40" s="124"/>
      <c r="N40" s="125"/>
    </row>
    <row r="41" spans="1:16" ht="25.5" customHeight="1" thickBot="1" x14ac:dyDescent="0.25">
      <c r="A41" s="128">
        <f>(A4)</f>
        <v>0</v>
      </c>
      <c r="B41" s="129"/>
      <c r="C41" s="129"/>
      <c r="D41" s="129"/>
      <c r="E41" s="129"/>
      <c r="F41" s="129"/>
      <c r="G41" s="129"/>
      <c r="H41" s="130" t="s">
        <v>32</v>
      </c>
      <c r="I41" s="130"/>
      <c r="J41" s="126"/>
      <c r="K41" s="126"/>
      <c r="L41" s="126"/>
      <c r="M41" s="126"/>
      <c r="N41" s="127"/>
    </row>
    <row r="42" spans="1:16" ht="12" thickBot="1" x14ac:dyDescent="0.2">
      <c r="A42" s="102" t="s">
        <v>61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4"/>
    </row>
    <row r="43" spans="1:16" s="3" customFormat="1" ht="30" customHeight="1" thickBot="1" x14ac:dyDescent="0.25">
      <c r="A43" s="85" t="s">
        <v>30</v>
      </c>
      <c r="B43" s="86"/>
      <c r="C43" s="105">
        <f>(C6)</f>
        <v>0</v>
      </c>
      <c r="D43" s="105"/>
      <c r="E43" s="106"/>
      <c r="F43" s="7" t="s">
        <v>43</v>
      </c>
      <c r="G43" s="107" t="s">
        <v>3</v>
      </c>
      <c r="H43" s="108"/>
      <c r="I43" s="108"/>
      <c r="J43" s="108"/>
      <c r="K43" s="108"/>
      <c r="L43" s="109"/>
      <c r="M43" s="107" t="s">
        <v>4</v>
      </c>
      <c r="N43" s="109"/>
      <c r="O43" s="24"/>
      <c r="P43" s="24"/>
    </row>
    <row r="44" spans="1:16" s="3" customFormat="1" ht="30" customHeight="1" thickBot="1" x14ac:dyDescent="0.2">
      <c r="A44" s="85" t="str">
        <f>(A7)</f>
        <v xml:space="preserve">Kontrolliert und beurteilt:
Contôlé et estimé:
Controllato e stimato:   </v>
      </c>
      <c r="B44" s="86"/>
      <c r="C44" s="98"/>
      <c r="D44" s="48">
        <f>(D7)</f>
        <v>0</v>
      </c>
      <c r="E44" s="9" t="str">
        <f>(E7)</f>
        <v>Paar 
Paires
Paia</v>
      </c>
      <c r="F44" s="49">
        <f>(F7)</f>
        <v>0</v>
      </c>
      <c r="G44" s="88">
        <f>(G7)</f>
        <v>0</v>
      </c>
      <c r="H44" s="89"/>
      <c r="I44" s="11" t="str">
        <f>IF(F44,VLOOKUP(F44,Preisliste!$1:$1048576,3),"   ")</f>
        <v xml:space="preserve">   </v>
      </c>
      <c r="J44" s="12" t="s">
        <v>6</v>
      </c>
      <c r="K44" s="69" t="str">
        <f>IF(F44,VLOOKUP(F44,Preisliste!$1:$1048576,2),"   ")</f>
        <v xml:space="preserve">   </v>
      </c>
      <c r="L44" s="70"/>
      <c r="M44" s="69" t="str">
        <f>(M7)</f>
        <v xml:space="preserve">   </v>
      </c>
      <c r="N44" s="70"/>
      <c r="O44" s="24"/>
      <c r="P44" s="24"/>
    </row>
    <row r="45" spans="1:16" s="3" customFormat="1" ht="30" customHeight="1" thickBot="1" x14ac:dyDescent="0.2">
      <c r="A45" s="85" t="s">
        <v>7</v>
      </c>
      <c r="B45" s="86"/>
      <c r="C45" s="98"/>
      <c r="D45" s="48">
        <f>(D8)</f>
        <v>0</v>
      </c>
      <c r="E45" s="9" t="s">
        <v>39</v>
      </c>
      <c r="F45" s="49">
        <f>(F8)</f>
        <v>0</v>
      </c>
      <c r="G45" s="88">
        <f>(G8)</f>
        <v>0</v>
      </c>
      <c r="H45" s="89"/>
      <c r="I45" s="11" t="str">
        <f>IF(F45,VLOOKUP(F45,Preisliste!$1:$1048576,3),"   ")</f>
        <v xml:space="preserve">   </v>
      </c>
      <c r="J45" s="12" t="s">
        <v>6</v>
      </c>
      <c r="K45" s="69" t="str">
        <f>IF(F45,VLOOKUP(F45,Preisliste!$1:$1048576,2),"   ")</f>
        <v xml:space="preserve">   </v>
      </c>
      <c r="L45" s="70"/>
      <c r="M45" s="69" t="str">
        <f t="shared" ref="M45:M54" si="0">(M8)</f>
        <v xml:space="preserve">   </v>
      </c>
      <c r="N45" s="70"/>
      <c r="O45" s="24"/>
      <c r="P45" s="24"/>
    </row>
    <row r="46" spans="1:16" s="3" customFormat="1" ht="30" customHeight="1" thickBot="1" x14ac:dyDescent="0.2">
      <c r="A46" s="85" t="s">
        <v>8</v>
      </c>
      <c r="B46" s="86"/>
      <c r="C46" s="98"/>
      <c r="D46" s="48">
        <f>(D9)</f>
        <v>0</v>
      </c>
      <c r="E46" s="9" t="s">
        <v>5</v>
      </c>
      <c r="F46" s="14" t="str">
        <f>(F9)</f>
        <v>................</v>
      </c>
      <c r="G46" s="99"/>
      <c r="H46" s="100"/>
      <c r="I46" s="100"/>
      <c r="J46" s="100"/>
      <c r="K46" s="100"/>
      <c r="L46" s="101"/>
      <c r="M46" s="69">
        <f t="shared" si="0"/>
        <v>0</v>
      </c>
      <c r="N46" s="70"/>
      <c r="O46" s="24"/>
      <c r="P46" s="24"/>
    </row>
    <row r="47" spans="1:16" s="3" customFormat="1" ht="30" customHeight="1" thickBot="1" x14ac:dyDescent="0.25">
      <c r="A47" s="50">
        <f>(A10)</f>
        <v>0</v>
      </c>
      <c r="B47" s="11" t="s">
        <v>5</v>
      </c>
      <c r="C47" s="86" t="s">
        <v>44</v>
      </c>
      <c r="D47" s="86"/>
      <c r="E47" s="22"/>
      <c r="F47" s="51">
        <f>(F10)</f>
        <v>0</v>
      </c>
      <c r="G47" s="88">
        <f t="shared" ref="G47:G54" si="1">(G10)</f>
        <v>0</v>
      </c>
      <c r="H47" s="89"/>
      <c r="I47" s="11" t="str">
        <f>IF(F47,VLOOKUP(F47,Preisliste!$1:$1048576,3),"   ")</f>
        <v xml:space="preserve">   </v>
      </c>
      <c r="J47" s="12" t="s">
        <v>6</v>
      </c>
      <c r="K47" s="69" t="str">
        <f>IF(F47,VLOOKUP(F47,Preisliste!$1:$1048576,2),"   ")</f>
        <v xml:space="preserve">   </v>
      </c>
      <c r="L47" s="70"/>
      <c r="M47" s="69" t="str">
        <f t="shared" si="0"/>
        <v xml:space="preserve">   </v>
      </c>
      <c r="N47" s="70"/>
      <c r="O47" s="24"/>
      <c r="P47" s="24"/>
    </row>
    <row r="48" spans="1:16" s="3" customFormat="1" ht="30" customHeight="1" thickBot="1" x14ac:dyDescent="0.25">
      <c r="A48" s="50">
        <f t="shared" ref="A48:A54" si="2">(A11)</f>
        <v>0</v>
      </c>
      <c r="B48" s="11" t="s">
        <v>5</v>
      </c>
      <c r="C48" s="86" t="s">
        <v>45</v>
      </c>
      <c r="D48" s="86"/>
      <c r="E48" s="87"/>
      <c r="F48" s="51">
        <f t="shared" ref="F48:F54" si="3">(F11)</f>
        <v>0</v>
      </c>
      <c r="G48" s="88">
        <f t="shared" si="1"/>
        <v>0</v>
      </c>
      <c r="H48" s="89"/>
      <c r="I48" s="11" t="str">
        <f>IF(F48,VLOOKUP(F48,Preisliste!$1:$1048576,3),"   ")</f>
        <v xml:space="preserve">   </v>
      </c>
      <c r="J48" s="12" t="s">
        <v>6</v>
      </c>
      <c r="K48" s="69" t="str">
        <f>IF(F48,VLOOKUP(F48,Preisliste!$1:$1048576,2),"   ")</f>
        <v xml:space="preserve">   </v>
      </c>
      <c r="L48" s="70"/>
      <c r="M48" s="69" t="str">
        <f t="shared" si="0"/>
        <v xml:space="preserve">   </v>
      </c>
      <c r="N48" s="70"/>
      <c r="O48" s="24"/>
      <c r="P48" s="24"/>
    </row>
    <row r="49" spans="1:16" s="3" customFormat="1" ht="30" customHeight="1" thickBot="1" x14ac:dyDescent="0.25">
      <c r="A49" s="50">
        <f t="shared" si="2"/>
        <v>0</v>
      </c>
      <c r="B49" s="11" t="s">
        <v>5</v>
      </c>
      <c r="C49" s="86" t="s">
        <v>10</v>
      </c>
      <c r="D49" s="86"/>
      <c r="E49" s="87"/>
      <c r="F49" s="51">
        <f t="shared" si="3"/>
        <v>0</v>
      </c>
      <c r="G49" s="88">
        <f t="shared" si="1"/>
        <v>0</v>
      </c>
      <c r="H49" s="89"/>
      <c r="I49" s="11" t="str">
        <f>IF(F49,VLOOKUP(F49,Preisliste!$1:$1048576,3),"   ")</f>
        <v xml:space="preserve">   </v>
      </c>
      <c r="J49" s="12" t="s">
        <v>6</v>
      </c>
      <c r="K49" s="69" t="str">
        <f>IF(F49,VLOOKUP(F49,Preisliste!$1:$1048576,2),"   ")</f>
        <v xml:space="preserve">   </v>
      </c>
      <c r="L49" s="70"/>
      <c r="M49" s="69" t="str">
        <f t="shared" si="0"/>
        <v xml:space="preserve">   </v>
      </c>
      <c r="N49" s="70"/>
      <c r="O49" s="24"/>
      <c r="P49" s="24"/>
    </row>
    <row r="50" spans="1:16" s="3" customFormat="1" ht="30" customHeight="1" thickBot="1" x14ac:dyDescent="0.25">
      <c r="A50" s="50">
        <f t="shared" si="2"/>
        <v>0</v>
      </c>
      <c r="B50" s="11" t="s">
        <v>5</v>
      </c>
      <c r="C50" s="86" t="s">
        <v>11</v>
      </c>
      <c r="D50" s="86"/>
      <c r="E50" s="87"/>
      <c r="F50" s="51">
        <f t="shared" si="3"/>
        <v>0</v>
      </c>
      <c r="G50" s="88">
        <f t="shared" si="1"/>
        <v>0</v>
      </c>
      <c r="H50" s="89"/>
      <c r="I50" s="11" t="str">
        <f>IF(F50,VLOOKUP(F50,Preisliste!$1:$1048576,3),"   ")</f>
        <v xml:space="preserve">   </v>
      </c>
      <c r="J50" s="12" t="s">
        <v>6</v>
      </c>
      <c r="K50" s="69" t="str">
        <f>IF(F50,VLOOKUP(F50,Preisliste!$1:$1048576,2),"   ")</f>
        <v xml:space="preserve">   </v>
      </c>
      <c r="L50" s="70"/>
      <c r="M50" s="69" t="str">
        <f t="shared" si="0"/>
        <v xml:space="preserve">   </v>
      </c>
      <c r="N50" s="70"/>
      <c r="O50" s="24"/>
      <c r="P50" s="24"/>
    </row>
    <row r="51" spans="1:16" s="3" customFormat="1" ht="30" customHeight="1" thickBot="1" x14ac:dyDescent="0.25">
      <c r="A51" s="50">
        <f t="shared" si="2"/>
        <v>0</v>
      </c>
      <c r="B51" s="11" t="s">
        <v>5</v>
      </c>
      <c r="C51" s="86" t="s">
        <v>11</v>
      </c>
      <c r="D51" s="86"/>
      <c r="E51" s="87"/>
      <c r="F51" s="51">
        <f t="shared" si="3"/>
        <v>0</v>
      </c>
      <c r="G51" s="88">
        <f t="shared" si="1"/>
        <v>0</v>
      </c>
      <c r="H51" s="89"/>
      <c r="I51" s="11" t="str">
        <f>IF(F51,VLOOKUP(F51,Preisliste!$1:$1048576,3),"   ")</f>
        <v xml:space="preserve">   </v>
      </c>
      <c r="J51" s="12" t="s">
        <v>6</v>
      </c>
      <c r="K51" s="69" t="str">
        <f>IF(F51,VLOOKUP(F51,Preisliste!$1:$1048576,2),"   ")</f>
        <v xml:space="preserve">   </v>
      </c>
      <c r="L51" s="70"/>
      <c r="M51" s="69" t="str">
        <f t="shared" si="0"/>
        <v xml:space="preserve">   </v>
      </c>
      <c r="N51" s="70"/>
      <c r="O51" s="24"/>
      <c r="P51" s="24"/>
    </row>
    <row r="52" spans="1:16" s="3" customFormat="1" ht="30" customHeight="1" thickBot="1" x14ac:dyDescent="0.25">
      <c r="A52" s="50">
        <f t="shared" si="2"/>
        <v>0</v>
      </c>
      <c r="B52" s="11" t="s">
        <v>5</v>
      </c>
      <c r="C52" s="86" t="s">
        <v>11</v>
      </c>
      <c r="D52" s="86"/>
      <c r="E52" s="87"/>
      <c r="F52" s="51">
        <f t="shared" si="3"/>
        <v>0</v>
      </c>
      <c r="G52" s="3">
        <f t="shared" si="1"/>
        <v>0</v>
      </c>
      <c r="I52" s="11" t="str">
        <f>IF(F52,VLOOKUP(F52,Preisliste!$1:$1048576,3),"   ")</f>
        <v xml:space="preserve">   </v>
      </c>
      <c r="J52" s="12" t="s">
        <v>6</v>
      </c>
      <c r="K52" s="69" t="str">
        <f>IF(F52,VLOOKUP(F52,Preisliste!$1:$1048576,2),"   ")</f>
        <v xml:space="preserve">   </v>
      </c>
      <c r="L52" s="70"/>
      <c r="M52" s="69" t="str">
        <f t="shared" si="0"/>
        <v xml:space="preserve">   </v>
      </c>
      <c r="N52" s="70"/>
      <c r="O52" s="24"/>
      <c r="P52" s="24"/>
    </row>
    <row r="53" spans="1:16" s="3" customFormat="1" ht="30" customHeight="1" thickBot="1" x14ac:dyDescent="0.25">
      <c r="A53" s="50">
        <f t="shared" si="2"/>
        <v>0</v>
      </c>
      <c r="B53" s="11" t="s">
        <v>5</v>
      </c>
      <c r="C53" s="83" t="s">
        <v>11</v>
      </c>
      <c r="D53" s="83"/>
      <c r="E53" s="84"/>
      <c r="F53" s="51">
        <f t="shared" si="3"/>
        <v>0</v>
      </c>
      <c r="G53" s="88">
        <f>(G16)</f>
        <v>0</v>
      </c>
      <c r="H53" s="89"/>
      <c r="I53" s="11" t="str">
        <f>IF(F53,VLOOKUP(F53,Preisliste!$1:$1048576,3),"   ")</f>
        <v xml:space="preserve">   </v>
      </c>
      <c r="J53" s="12" t="s">
        <v>6</v>
      </c>
      <c r="K53" s="69" t="str">
        <f>IF(F53,VLOOKUP(F53,Preisliste!$1:$1048576,2),"   ")</f>
        <v xml:space="preserve">   </v>
      </c>
      <c r="L53" s="70"/>
      <c r="M53" s="69" t="str">
        <f t="shared" si="0"/>
        <v xml:space="preserve">   </v>
      </c>
      <c r="N53" s="70"/>
      <c r="O53" s="24"/>
      <c r="P53" s="24"/>
    </row>
    <row r="54" spans="1:16" s="3" customFormat="1" ht="30" customHeight="1" thickBot="1" x14ac:dyDescent="0.25">
      <c r="A54" s="50">
        <f t="shared" si="2"/>
        <v>0</v>
      </c>
      <c r="B54" s="11" t="s">
        <v>5</v>
      </c>
      <c r="C54" s="83" t="str">
        <f>(C17)</f>
        <v>Schaftanpassung / Ausweitarbeiten an KS 90
Èlargissement bottes de combat 90
Allargamento stivali cbt 90</v>
      </c>
      <c r="D54" s="83"/>
      <c r="E54" s="84"/>
      <c r="F54" s="51">
        <f t="shared" si="3"/>
        <v>0</v>
      </c>
      <c r="G54" s="88">
        <f t="shared" si="1"/>
        <v>0</v>
      </c>
      <c r="H54" s="89"/>
      <c r="I54" s="11" t="str">
        <f>IF(F54,VLOOKUP(F54,Preisliste!$1:$1048576,3),"   ")</f>
        <v xml:space="preserve">   </v>
      </c>
      <c r="J54" s="12" t="s">
        <v>6</v>
      </c>
      <c r="K54" s="69" t="str">
        <f>IF(F54,VLOOKUP(F54,Preisliste!$1:$1048576,2),"   ")</f>
        <v xml:space="preserve">   </v>
      </c>
      <c r="L54" s="70"/>
      <c r="M54" s="69" t="str">
        <f t="shared" si="0"/>
        <v xml:space="preserve">   </v>
      </c>
      <c r="N54" s="70"/>
      <c r="O54" s="24"/>
      <c r="P54" s="24"/>
    </row>
    <row r="55" spans="1:16" s="3" customFormat="1" ht="35.1" customHeight="1" thickBot="1" x14ac:dyDescent="0.25">
      <c r="A55" s="90" t="s">
        <v>12</v>
      </c>
      <c r="B55" s="91"/>
      <c r="C55" s="91"/>
      <c r="D55" s="94">
        <f>(D18)</f>
        <v>0</v>
      </c>
      <c r="E55" s="94"/>
      <c r="F55" s="94"/>
      <c r="G55" s="95"/>
      <c r="H55" s="82" t="s">
        <v>50</v>
      </c>
      <c r="I55" s="83"/>
      <c r="J55" s="83"/>
      <c r="K55" s="83"/>
      <c r="L55" s="84"/>
      <c r="M55" s="69">
        <f>(SUM(M44:M54))</f>
        <v>0</v>
      </c>
      <c r="N55" s="70"/>
      <c r="O55" s="29"/>
      <c r="P55" s="29"/>
    </row>
    <row r="56" spans="1:16" s="3" customFormat="1" ht="35.1" customHeight="1" thickBot="1" x14ac:dyDescent="0.25">
      <c r="A56" s="92"/>
      <c r="B56" s="93"/>
      <c r="C56" s="93"/>
      <c r="D56" s="96"/>
      <c r="E56" s="96"/>
      <c r="F56" s="96"/>
      <c r="G56" s="97"/>
      <c r="H56" s="85" t="s">
        <v>13</v>
      </c>
      <c r="I56" s="86"/>
      <c r="J56" s="86"/>
      <c r="K56" s="52">
        <f>(K19)</f>
        <v>2025</v>
      </c>
      <c r="L56" s="53">
        <f>(L19)</f>
        <v>0.12</v>
      </c>
      <c r="M56" s="69">
        <f>IF(K56=0,"  ",(SUM(M55*L56)))</f>
        <v>0</v>
      </c>
      <c r="N56" s="70"/>
      <c r="O56" s="29"/>
      <c r="P56" s="29"/>
    </row>
    <row r="57" spans="1:16" s="3" customFormat="1" ht="35.1" customHeight="1" thickBot="1" x14ac:dyDescent="0.25">
      <c r="A57" s="76" t="s">
        <v>40</v>
      </c>
      <c r="B57" s="77"/>
      <c r="C57" s="77"/>
      <c r="D57" s="77"/>
      <c r="E57" s="77"/>
      <c r="F57" s="77"/>
      <c r="G57" s="78"/>
      <c r="H57" s="82" t="s">
        <v>51</v>
      </c>
      <c r="I57" s="83"/>
      <c r="J57" s="83"/>
      <c r="K57" s="83"/>
      <c r="L57" s="84"/>
      <c r="M57" s="69">
        <f>SUM(M55:N56)</f>
        <v>0</v>
      </c>
      <c r="N57" s="70"/>
      <c r="O57" s="29"/>
      <c r="P57" s="29"/>
    </row>
    <row r="58" spans="1:16" s="3" customFormat="1" ht="35.1" customHeight="1" thickBot="1" x14ac:dyDescent="0.25">
      <c r="A58" s="79"/>
      <c r="B58" s="80"/>
      <c r="C58" s="80"/>
      <c r="D58" s="80"/>
      <c r="E58" s="80"/>
      <c r="F58" s="80"/>
      <c r="G58" s="81"/>
      <c r="H58" s="82" t="s">
        <v>14</v>
      </c>
      <c r="I58" s="83"/>
      <c r="J58" s="83"/>
      <c r="K58" s="84"/>
      <c r="L58" s="31" t="s">
        <v>46</v>
      </c>
      <c r="M58" s="69" t="str">
        <f>(M21)</f>
        <v xml:space="preserve">  </v>
      </c>
      <c r="N58" s="70"/>
      <c r="O58" s="29"/>
      <c r="P58" s="29"/>
    </row>
    <row r="59" spans="1:16" s="3" customFormat="1" ht="35.1" customHeight="1" thickBot="1" x14ac:dyDescent="0.25">
      <c r="A59" s="76" t="s">
        <v>29</v>
      </c>
      <c r="B59" s="77"/>
      <c r="C59" s="77"/>
      <c r="D59" s="77" t="s">
        <v>15</v>
      </c>
      <c r="E59" s="77"/>
      <c r="F59" s="77"/>
      <c r="G59" s="78"/>
      <c r="H59" s="85" t="s">
        <v>41</v>
      </c>
      <c r="I59" s="86"/>
      <c r="J59" s="86"/>
      <c r="K59" s="86"/>
      <c r="L59" s="87"/>
      <c r="M59" s="69">
        <f>SUM(M57:N58)</f>
        <v>0</v>
      </c>
      <c r="N59" s="70"/>
      <c r="O59" s="29"/>
      <c r="P59" s="29"/>
    </row>
    <row r="60" spans="1:16" s="3" customFormat="1" ht="35.1" customHeight="1" thickBot="1" x14ac:dyDescent="0.25">
      <c r="A60" s="60" t="s">
        <v>16</v>
      </c>
      <c r="B60" s="61"/>
      <c r="C60" s="61"/>
      <c r="D60" s="61"/>
      <c r="E60" s="61"/>
      <c r="F60" s="61"/>
      <c r="G60" s="62"/>
      <c r="H60" s="54" t="s">
        <v>31</v>
      </c>
      <c r="I60" s="66">
        <f>(I23)</f>
        <v>0</v>
      </c>
      <c r="J60" s="67"/>
      <c r="K60" s="68"/>
      <c r="L60" s="55">
        <f>(L23)</f>
        <v>8.1000000000000003E-2</v>
      </c>
      <c r="M60" s="69">
        <f>(M23)</f>
        <v>0</v>
      </c>
      <c r="N60" s="70"/>
      <c r="O60" s="29"/>
      <c r="P60" s="29"/>
    </row>
    <row r="61" spans="1:16" s="3" customFormat="1" ht="35.1" customHeight="1" thickBot="1" x14ac:dyDescent="0.25">
      <c r="A61" s="63"/>
      <c r="B61" s="64"/>
      <c r="C61" s="64"/>
      <c r="D61" s="64"/>
      <c r="E61" s="64"/>
      <c r="F61" s="64"/>
      <c r="G61" s="65"/>
      <c r="H61" s="71" t="s">
        <v>42</v>
      </c>
      <c r="I61" s="72"/>
      <c r="J61" s="72"/>
      <c r="K61" s="72"/>
      <c r="L61" s="73"/>
      <c r="M61" s="74" t="str">
        <f>IF(I60=0," ",ROUND((M59+M60)/5,2)*5)</f>
        <v xml:space="preserve"> </v>
      </c>
      <c r="N61" s="75"/>
      <c r="O61" s="28"/>
      <c r="P61" s="28"/>
    </row>
    <row r="69" spans="1:16" x14ac:dyDescent="0.15">
      <c r="L69" s="17" t="s">
        <v>65</v>
      </c>
    </row>
    <row r="74" spans="1:16" ht="9.75" thickBot="1" x14ac:dyDescent="0.2">
      <c r="A74" s="56"/>
    </row>
    <row r="75" spans="1:16" s="3" customFormat="1" ht="50.25" customHeight="1" thickBot="1" x14ac:dyDescent="0.25">
      <c r="A75" s="59" t="s">
        <v>63</v>
      </c>
      <c r="B75" s="47">
        <f>(B1)</f>
        <v>0</v>
      </c>
      <c r="C75" s="110" t="s">
        <v>48</v>
      </c>
      <c r="D75" s="111"/>
      <c r="E75" s="57" t="s">
        <v>64</v>
      </c>
      <c r="F75" s="58">
        <v>3</v>
      </c>
      <c r="G75" s="112" t="s">
        <v>0</v>
      </c>
      <c r="H75" s="113"/>
      <c r="I75" s="113"/>
      <c r="J75" s="113"/>
      <c r="K75" s="113"/>
      <c r="L75" s="113"/>
      <c r="M75" s="114"/>
      <c r="N75" s="115"/>
      <c r="O75" s="24"/>
      <c r="P75" s="24"/>
    </row>
    <row r="76" spans="1:16" s="3" customFormat="1" ht="30" customHeight="1" thickBot="1" x14ac:dyDescent="0.25">
      <c r="A76" s="71" t="s">
        <v>55</v>
      </c>
      <c r="B76" s="73"/>
      <c r="C76" s="116" t="s">
        <v>49</v>
      </c>
      <c r="D76" s="117"/>
      <c r="E76" s="118" t="s">
        <v>2</v>
      </c>
      <c r="F76" s="119"/>
      <c r="G76" s="120">
        <f>(G39)</f>
        <v>0</v>
      </c>
      <c r="H76" s="120"/>
      <c r="I76" s="120"/>
      <c r="J76" s="120"/>
      <c r="K76" s="120"/>
      <c r="L76" s="120"/>
      <c r="M76" s="120"/>
      <c r="N76" s="121"/>
      <c r="O76" s="24"/>
      <c r="P76" s="24"/>
    </row>
    <row r="77" spans="1:16" ht="15" customHeight="1" x14ac:dyDescent="0.15">
      <c r="A77" s="122" t="s">
        <v>28</v>
      </c>
      <c r="B77" s="123"/>
      <c r="C77" s="123"/>
      <c r="D77" s="123"/>
      <c r="E77" s="123"/>
      <c r="F77" s="123"/>
      <c r="G77" s="123"/>
      <c r="H77" s="123"/>
      <c r="I77" s="123"/>
      <c r="J77" s="124">
        <f>(J40)</f>
        <v>0</v>
      </c>
      <c r="K77" s="124"/>
      <c r="L77" s="124"/>
      <c r="M77" s="124"/>
      <c r="N77" s="125"/>
    </row>
    <row r="78" spans="1:16" ht="25.5" customHeight="1" thickBot="1" x14ac:dyDescent="0.25">
      <c r="A78" s="128">
        <f>(A41)</f>
        <v>0</v>
      </c>
      <c r="B78" s="129"/>
      <c r="C78" s="129"/>
      <c r="D78" s="129"/>
      <c r="E78" s="129"/>
      <c r="F78" s="129"/>
      <c r="G78" s="129"/>
      <c r="H78" s="130" t="s">
        <v>32</v>
      </c>
      <c r="I78" s="130"/>
      <c r="J78" s="126"/>
      <c r="K78" s="126"/>
      <c r="L78" s="126"/>
      <c r="M78" s="126"/>
      <c r="N78" s="127"/>
    </row>
    <row r="79" spans="1:16" ht="12" thickBot="1" x14ac:dyDescent="0.2">
      <c r="A79" s="102" t="s">
        <v>62</v>
      </c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4"/>
    </row>
    <row r="80" spans="1:16" s="3" customFormat="1" ht="30" customHeight="1" thickBot="1" x14ac:dyDescent="0.25">
      <c r="A80" s="85" t="s">
        <v>30</v>
      </c>
      <c r="B80" s="86"/>
      <c r="C80" s="105">
        <f>(C43)</f>
        <v>0</v>
      </c>
      <c r="D80" s="105"/>
      <c r="E80" s="106"/>
      <c r="F80" s="7" t="s">
        <v>43</v>
      </c>
      <c r="G80" s="107" t="s">
        <v>3</v>
      </c>
      <c r="H80" s="108"/>
      <c r="I80" s="108"/>
      <c r="J80" s="108"/>
      <c r="K80" s="108"/>
      <c r="L80" s="109"/>
      <c r="M80" s="107" t="s">
        <v>4</v>
      </c>
      <c r="N80" s="109"/>
      <c r="O80" s="24"/>
      <c r="P80" s="24"/>
    </row>
    <row r="81" spans="1:16" s="3" customFormat="1" ht="30" customHeight="1" thickBot="1" x14ac:dyDescent="0.2">
      <c r="A81" s="85" t="str">
        <f>(A44)</f>
        <v xml:space="preserve">Kontrolliert und beurteilt:
Contôlé et estimé:
Controllato e stimato:   </v>
      </c>
      <c r="B81" s="86"/>
      <c r="C81" s="98"/>
      <c r="D81" s="48">
        <f>(D44)</f>
        <v>0</v>
      </c>
      <c r="E81" s="9" t="str">
        <f>(E44)</f>
        <v>Paar 
Paires
Paia</v>
      </c>
      <c r="F81" s="49">
        <f>(F44)</f>
        <v>0</v>
      </c>
      <c r="G81" s="88">
        <f>(G44)</f>
        <v>0</v>
      </c>
      <c r="H81" s="89"/>
      <c r="I81" s="11" t="str">
        <f>IF(F81,VLOOKUP(F81,Preisliste!$1:$1048576,3),"   ")</f>
        <v xml:space="preserve">   </v>
      </c>
      <c r="J81" s="12" t="s">
        <v>6</v>
      </c>
      <c r="K81" s="69" t="str">
        <f>IF(F81,VLOOKUP(F81,Preisliste!$1:$1048576,2),"   ")</f>
        <v xml:space="preserve">   </v>
      </c>
      <c r="L81" s="70"/>
      <c r="M81" s="69" t="str">
        <f>(M44)</f>
        <v xml:space="preserve">   </v>
      </c>
      <c r="N81" s="70"/>
      <c r="O81" s="24"/>
      <c r="P81" s="24"/>
    </row>
    <row r="82" spans="1:16" s="3" customFormat="1" ht="30" customHeight="1" thickBot="1" x14ac:dyDescent="0.2">
      <c r="A82" s="85" t="s">
        <v>7</v>
      </c>
      <c r="B82" s="86"/>
      <c r="C82" s="98"/>
      <c r="D82" s="48">
        <f>(D45)</f>
        <v>0</v>
      </c>
      <c r="E82" s="9" t="s">
        <v>39</v>
      </c>
      <c r="F82" s="49">
        <f>(F45)</f>
        <v>0</v>
      </c>
      <c r="G82" s="88">
        <f>(G45)</f>
        <v>0</v>
      </c>
      <c r="H82" s="89"/>
      <c r="I82" s="11" t="str">
        <f>IF(F82,VLOOKUP(F82,Preisliste!$1:$1048576,3),"   ")</f>
        <v xml:space="preserve">   </v>
      </c>
      <c r="J82" s="12" t="s">
        <v>6</v>
      </c>
      <c r="K82" s="69" t="str">
        <f>IF(F82,VLOOKUP(F82,Preisliste!$1:$1048576,2),"   ")</f>
        <v xml:space="preserve">   </v>
      </c>
      <c r="L82" s="70"/>
      <c r="M82" s="69" t="str">
        <f t="shared" ref="M82:M91" si="4">(M45)</f>
        <v xml:space="preserve">   </v>
      </c>
      <c r="N82" s="70"/>
      <c r="O82" s="24"/>
      <c r="P82" s="24"/>
    </row>
    <row r="83" spans="1:16" s="3" customFormat="1" ht="30" customHeight="1" thickBot="1" x14ac:dyDescent="0.2">
      <c r="A83" s="85" t="s">
        <v>8</v>
      </c>
      <c r="B83" s="86"/>
      <c r="C83" s="98"/>
      <c r="D83" s="48">
        <f>(D46)</f>
        <v>0</v>
      </c>
      <c r="E83" s="9" t="s">
        <v>5</v>
      </c>
      <c r="F83" s="14" t="str">
        <f>(F46)</f>
        <v>................</v>
      </c>
      <c r="G83" s="99"/>
      <c r="H83" s="100"/>
      <c r="I83" s="100"/>
      <c r="J83" s="100"/>
      <c r="K83" s="100"/>
      <c r="L83" s="101"/>
      <c r="M83" s="69">
        <f t="shared" si="4"/>
        <v>0</v>
      </c>
      <c r="N83" s="70"/>
      <c r="O83" s="24"/>
      <c r="P83" s="24"/>
    </row>
    <row r="84" spans="1:16" s="3" customFormat="1" ht="30" customHeight="1" thickBot="1" x14ac:dyDescent="0.25">
      <c r="A84" s="50">
        <f>(A47)</f>
        <v>0</v>
      </c>
      <c r="B84" s="11" t="s">
        <v>5</v>
      </c>
      <c r="C84" s="86" t="s">
        <v>44</v>
      </c>
      <c r="D84" s="86"/>
      <c r="E84" s="22"/>
      <c r="F84" s="51">
        <f>(F47)</f>
        <v>0</v>
      </c>
      <c r="G84" s="88">
        <f t="shared" ref="G84:G91" si="5">(G47)</f>
        <v>0</v>
      </c>
      <c r="H84" s="89"/>
      <c r="I84" s="11" t="str">
        <f>IF(F84,VLOOKUP(F84,Preisliste!$1:$1048576,3),"   ")</f>
        <v xml:space="preserve">   </v>
      </c>
      <c r="J84" s="12" t="s">
        <v>6</v>
      </c>
      <c r="K84" s="69" t="str">
        <f>IF(F84,VLOOKUP(F84,Preisliste!$1:$1048576,2),"   ")</f>
        <v xml:space="preserve">   </v>
      </c>
      <c r="L84" s="70"/>
      <c r="M84" s="69" t="str">
        <f t="shared" si="4"/>
        <v xml:space="preserve">   </v>
      </c>
      <c r="N84" s="70"/>
      <c r="O84" s="24"/>
      <c r="P84" s="24"/>
    </row>
    <row r="85" spans="1:16" s="3" customFormat="1" ht="30" customHeight="1" thickBot="1" x14ac:dyDescent="0.25">
      <c r="A85" s="50">
        <f t="shared" ref="A85:A91" si="6">(A48)</f>
        <v>0</v>
      </c>
      <c r="B85" s="11" t="s">
        <v>5</v>
      </c>
      <c r="C85" s="86" t="s">
        <v>45</v>
      </c>
      <c r="D85" s="86"/>
      <c r="E85" s="87"/>
      <c r="F85" s="51">
        <f t="shared" ref="F85:F91" si="7">(F48)</f>
        <v>0</v>
      </c>
      <c r="G85" s="88">
        <f t="shared" si="5"/>
        <v>0</v>
      </c>
      <c r="H85" s="89"/>
      <c r="I85" s="11" t="str">
        <f>IF(F85,VLOOKUP(F85,Preisliste!$1:$1048576,3),"   ")</f>
        <v xml:space="preserve">   </v>
      </c>
      <c r="J85" s="12" t="s">
        <v>6</v>
      </c>
      <c r="K85" s="69" t="str">
        <f>IF(F85,VLOOKUP(F85,Preisliste!$1:$1048576,2),"   ")</f>
        <v xml:space="preserve">   </v>
      </c>
      <c r="L85" s="70"/>
      <c r="M85" s="69" t="str">
        <f t="shared" si="4"/>
        <v xml:space="preserve">   </v>
      </c>
      <c r="N85" s="70"/>
      <c r="O85" s="24"/>
      <c r="P85" s="24"/>
    </row>
    <row r="86" spans="1:16" s="3" customFormat="1" ht="30" customHeight="1" thickBot="1" x14ac:dyDescent="0.25">
      <c r="A86" s="50">
        <f t="shared" si="6"/>
        <v>0</v>
      </c>
      <c r="B86" s="11" t="s">
        <v>5</v>
      </c>
      <c r="C86" s="86" t="s">
        <v>10</v>
      </c>
      <c r="D86" s="86"/>
      <c r="E86" s="87"/>
      <c r="F86" s="51">
        <f t="shared" si="7"/>
        <v>0</v>
      </c>
      <c r="G86" s="88">
        <f t="shared" si="5"/>
        <v>0</v>
      </c>
      <c r="H86" s="89"/>
      <c r="I86" s="11" t="str">
        <f>IF(F86,VLOOKUP(F86,Preisliste!$1:$1048576,3),"   ")</f>
        <v xml:space="preserve">   </v>
      </c>
      <c r="J86" s="12" t="s">
        <v>6</v>
      </c>
      <c r="K86" s="69" t="str">
        <f>IF(F86,VLOOKUP(F86,Preisliste!$1:$1048576,2),"   ")</f>
        <v xml:space="preserve">   </v>
      </c>
      <c r="L86" s="70"/>
      <c r="M86" s="69" t="str">
        <f t="shared" si="4"/>
        <v xml:space="preserve">   </v>
      </c>
      <c r="N86" s="70"/>
      <c r="O86" s="24"/>
      <c r="P86" s="24"/>
    </row>
    <row r="87" spans="1:16" s="3" customFormat="1" ht="30" customHeight="1" thickBot="1" x14ac:dyDescent="0.25">
      <c r="A87" s="50">
        <f t="shared" si="6"/>
        <v>0</v>
      </c>
      <c r="B87" s="11" t="s">
        <v>5</v>
      </c>
      <c r="C87" s="86" t="s">
        <v>11</v>
      </c>
      <c r="D87" s="86"/>
      <c r="E87" s="87"/>
      <c r="F87" s="51">
        <f t="shared" si="7"/>
        <v>0</v>
      </c>
      <c r="G87" s="88">
        <f t="shared" si="5"/>
        <v>0</v>
      </c>
      <c r="H87" s="89"/>
      <c r="I87" s="11" t="str">
        <f>IF(F87,VLOOKUP(F87,Preisliste!$1:$1048576,3),"   ")</f>
        <v xml:space="preserve">   </v>
      </c>
      <c r="J87" s="12" t="s">
        <v>6</v>
      </c>
      <c r="K87" s="69" t="str">
        <f>IF(F87,VLOOKUP(F87,Preisliste!$1:$1048576,2),"   ")</f>
        <v xml:space="preserve">   </v>
      </c>
      <c r="L87" s="70"/>
      <c r="M87" s="69" t="str">
        <f t="shared" si="4"/>
        <v xml:space="preserve">   </v>
      </c>
      <c r="N87" s="70"/>
      <c r="O87" s="24"/>
      <c r="P87" s="24"/>
    </row>
    <row r="88" spans="1:16" s="3" customFormat="1" ht="30" customHeight="1" thickBot="1" x14ac:dyDescent="0.25">
      <c r="A88" s="50">
        <f t="shared" si="6"/>
        <v>0</v>
      </c>
      <c r="B88" s="11" t="s">
        <v>5</v>
      </c>
      <c r="C88" s="86" t="s">
        <v>11</v>
      </c>
      <c r="D88" s="86"/>
      <c r="E88" s="87"/>
      <c r="F88" s="51">
        <f t="shared" si="7"/>
        <v>0</v>
      </c>
      <c r="G88" s="88">
        <f t="shared" si="5"/>
        <v>0</v>
      </c>
      <c r="H88" s="89"/>
      <c r="I88" s="11" t="str">
        <f>IF(F88,VLOOKUP(F88,Preisliste!$1:$1048576,3),"   ")</f>
        <v xml:space="preserve">   </v>
      </c>
      <c r="J88" s="12" t="s">
        <v>6</v>
      </c>
      <c r="K88" s="69" t="str">
        <f>IF(F88,VLOOKUP(F88,Preisliste!$1:$1048576,2),"   ")</f>
        <v xml:space="preserve">   </v>
      </c>
      <c r="L88" s="70"/>
      <c r="M88" s="69" t="str">
        <f t="shared" si="4"/>
        <v xml:space="preserve">   </v>
      </c>
      <c r="N88" s="70"/>
      <c r="O88" s="24"/>
      <c r="P88" s="24"/>
    </row>
    <row r="89" spans="1:16" s="3" customFormat="1" ht="30" customHeight="1" thickBot="1" x14ac:dyDescent="0.25">
      <c r="A89" s="50">
        <f t="shared" si="6"/>
        <v>0</v>
      </c>
      <c r="B89" s="11" t="s">
        <v>5</v>
      </c>
      <c r="C89" s="86" t="s">
        <v>11</v>
      </c>
      <c r="D89" s="86"/>
      <c r="E89" s="87"/>
      <c r="F89" s="51">
        <f t="shared" si="7"/>
        <v>0</v>
      </c>
      <c r="G89" s="3">
        <f t="shared" si="5"/>
        <v>0</v>
      </c>
      <c r="I89" s="11" t="str">
        <f>IF(F89,VLOOKUP(F89,Preisliste!$1:$1048576,3),"   ")</f>
        <v xml:space="preserve">   </v>
      </c>
      <c r="J89" s="12" t="s">
        <v>6</v>
      </c>
      <c r="K89" s="69" t="str">
        <f>IF(F89,VLOOKUP(F89,Preisliste!$1:$1048576,2),"   ")</f>
        <v xml:space="preserve">   </v>
      </c>
      <c r="L89" s="70"/>
      <c r="M89" s="69" t="str">
        <f t="shared" si="4"/>
        <v xml:space="preserve">   </v>
      </c>
      <c r="N89" s="70"/>
      <c r="O89" s="24"/>
      <c r="P89" s="24"/>
    </row>
    <row r="90" spans="1:16" s="3" customFormat="1" ht="30" customHeight="1" thickBot="1" x14ac:dyDescent="0.25">
      <c r="A90" s="50">
        <f t="shared" si="6"/>
        <v>0</v>
      </c>
      <c r="B90" s="11" t="s">
        <v>5</v>
      </c>
      <c r="C90" s="83" t="s">
        <v>11</v>
      </c>
      <c r="D90" s="83"/>
      <c r="E90" s="84"/>
      <c r="F90" s="51">
        <f t="shared" si="7"/>
        <v>0</v>
      </c>
      <c r="G90" s="88">
        <f>(G53)</f>
        <v>0</v>
      </c>
      <c r="H90" s="89"/>
      <c r="I90" s="11" t="str">
        <f>IF(F90,VLOOKUP(F90,Preisliste!$1:$1048576,3),"   ")</f>
        <v xml:space="preserve">   </v>
      </c>
      <c r="J90" s="12" t="s">
        <v>6</v>
      </c>
      <c r="K90" s="69" t="str">
        <f>IF(F90,VLOOKUP(F90,Preisliste!$1:$1048576,2),"   ")</f>
        <v xml:space="preserve">   </v>
      </c>
      <c r="L90" s="70"/>
      <c r="M90" s="69" t="str">
        <f t="shared" si="4"/>
        <v xml:space="preserve">   </v>
      </c>
      <c r="N90" s="70"/>
      <c r="O90" s="24"/>
      <c r="P90" s="24"/>
    </row>
    <row r="91" spans="1:16" s="3" customFormat="1" ht="30" customHeight="1" thickBot="1" x14ac:dyDescent="0.25">
      <c r="A91" s="50">
        <f t="shared" si="6"/>
        <v>0</v>
      </c>
      <c r="B91" s="11" t="s">
        <v>5</v>
      </c>
      <c r="C91" s="83" t="str">
        <f>(C54)</f>
        <v>Schaftanpassung / Ausweitarbeiten an KS 90
Èlargissement bottes de combat 90
Allargamento stivali cbt 90</v>
      </c>
      <c r="D91" s="83"/>
      <c r="E91" s="84"/>
      <c r="F91" s="51">
        <f t="shared" si="7"/>
        <v>0</v>
      </c>
      <c r="G91" s="88">
        <f t="shared" si="5"/>
        <v>0</v>
      </c>
      <c r="H91" s="89"/>
      <c r="I91" s="11" t="str">
        <f>IF(F91,VLOOKUP(F91,Preisliste!$1:$1048576,3),"   ")</f>
        <v xml:space="preserve">   </v>
      </c>
      <c r="J91" s="12" t="s">
        <v>6</v>
      </c>
      <c r="K91" s="69" t="str">
        <f>IF(F91,VLOOKUP(F91,Preisliste!$1:$1048576,2),"   ")</f>
        <v xml:space="preserve">   </v>
      </c>
      <c r="L91" s="70"/>
      <c r="M91" s="69" t="str">
        <f t="shared" si="4"/>
        <v xml:space="preserve">   </v>
      </c>
      <c r="N91" s="70"/>
      <c r="O91" s="24"/>
      <c r="P91" s="24"/>
    </row>
    <row r="92" spans="1:16" s="3" customFormat="1" ht="35.1" customHeight="1" thickBot="1" x14ac:dyDescent="0.25">
      <c r="A92" s="90" t="s">
        <v>12</v>
      </c>
      <c r="B92" s="91"/>
      <c r="C92" s="91"/>
      <c r="D92" s="94">
        <f>(D55)</f>
        <v>0</v>
      </c>
      <c r="E92" s="94"/>
      <c r="F92" s="94"/>
      <c r="G92" s="95"/>
      <c r="H92" s="82" t="s">
        <v>50</v>
      </c>
      <c r="I92" s="83"/>
      <c r="J92" s="83"/>
      <c r="K92" s="83"/>
      <c r="L92" s="84"/>
      <c r="M92" s="69">
        <f>(SUM(M81:M91))</f>
        <v>0</v>
      </c>
      <c r="N92" s="70"/>
      <c r="O92" s="29"/>
      <c r="P92" s="29"/>
    </row>
    <row r="93" spans="1:16" s="3" customFormat="1" ht="35.1" customHeight="1" thickBot="1" x14ac:dyDescent="0.25">
      <c r="A93" s="92"/>
      <c r="B93" s="93"/>
      <c r="C93" s="93"/>
      <c r="D93" s="96"/>
      <c r="E93" s="96"/>
      <c r="F93" s="96"/>
      <c r="G93" s="97"/>
      <c r="H93" s="85" t="s">
        <v>13</v>
      </c>
      <c r="I93" s="86"/>
      <c r="J93" s="86"/>
      <c r="K93" s="52">
        <f>(K56)</f>
        <v>2025</v>
      </c>
      <c r="L93" s="53">
        <f>(L56)</f>
        <v>0.12</v>
      </c>
      <c r="M93" s="69">
        <f>IF(K93=0,"  ",(SUM(M92*L93)))</f>
        <v>0</v>
      </c>
      <c r="N93" s="70"/>
      <c r="O93" s="29"/>
      <c r="P93" s="29"/>
    </row>
    <row r="94" spans="1:16" s="3" customFormat="1" ht="35.1" customHeight="1" thickBot="1" x14ac:dyDescent="0.25">
      <c r="A94" s="76" t="s">
        <v>40</v>
      </c>
      <c r="B94" s="77"/>
      <c r="C94" s="77"/>
      <c r="D94" s="77"/>
      <c r="E94" s="77"/>
      <c r="F94" s="77"/>
      <c r="G94" s="78"/>
      <c r="H94" s="82" t="s">
        <v>51</v>
      </c>
      <c r="I94" s="83"/>
      <c r="J94" s="83"/>
      <c r="K94" s="83"/>
      <c r="L94" s="84"/>
      <c r="M94" s="69">
        <f>SUM(M92:N93)</f>
        <v>0</v>
      </c>
      <c r="N94" s="70"/>
      <c r="O94" s="29"/>
      <c r="P94" s="29"/>
    </row>
    <row r="95" spans="1:16" s="3" customFormat="1" ht="35.1" customHeight="1" thickBot="1" x14ac:dyDescent="0.25">
      <c r="A95" s="79"/>
      <c r="B95" s="80"/>
      <c r="C95" s="80"/>
      <c r="D95" s="80"/>
      <c r="E95" s="80"/>
      <c r="F95" s="80"/>
      <c r="G95" s="81"/>
      <c r="H95" s="82" t="s">
        <v>14</v>
      </c>
      <c r="I95" s="83"/>
      <c r="J95" s="83"/>
      <c r="K95" s="84"/>
      <c r="L95" s="31" t="s">
        <v>46</v>
      </c>
      <c r="M95" s="69" t="str">
        <f>(M58)</f>
        <v xml:space="preserve">  </v>
      </c>
      <c r="N95" s="70"/>
      <c r="O95" s="29"/>
      <c r="P95" s="29"/>
    </row>
    <row r="96" spans="1:16" s="3" customFormat="1" ht="35.1" customHeight="1" thickBot="1" x14ac:dyDescent="0.25">
      <c r="A96" s="76" t="s">
        <v>29</v>
      </c>
      <c r="B96" s="77"/>
      <c r="C96" s="77"/>
      <c r="D96" s="77" t="s">
        <v>15</v>
      </c>
      <c r="E96" s="77"/>
      <c r="F96" s="77"/>
      <c r="G96" s="78"/>
      <c r="H96" s="85" t="s">
        <v>41</v>
      </c>
      <c r="I96" s="86"/>
      <c r="J96" s="86"/>
      <c r="K96" s="86"/>
      <c r="L96" s="87"/>
      <c r="M96" s="69">
        <f>SUM(M94:N95)</f>
        <v>0</v>
      </c>
      <c r="N96" s="70"/>
      <c r="O96" s="29"/>
      <c r="P96" s="29"/>
    </row>
    <row r="97" spans="1:16" s="3" customFormat="1" ht="35.1" customHeight="1" thickBot="1" x14ac:dyDescent="0.25">
      <c r="A97" s="60" t="s">
        <v>16</v>
      </c>
      <c r="B97" s="61"/>
      <c r="C97" s="61"/>
      <c r="D97" s="61"/>
      <c r="E97" s="61"/>
      <c r="F97" s="61"/>
      <c r="G97" s="62"/>
      <c r="H97" s="54" t="s">
        <v>31</v>
      </c>
      <c r="I97" s="66">
        <f>(I60)</f>
        <v>0</v>
      </c>
      <c r="J97" s="67"/>
      <c r="K97" s="68"/>
      <c r="L97" s="55">
        <f>(L60)</f>
        <v>8.1000000000000003E-2</v>
      </c>
      <c r="M97" s="69">
        <f>(M60)</f>
        <v>0</v>
      </c>
      <c r="N97" s="70"/>
      <c r="O97" s="29"/>
      <c r="P97" s="29"/>
    </row>
    <row r="98" spans="1:16" s="3" customFormat="1" ht="35.1" customHeight="1" thickBot="1" x14ac:dyDescent="0.25">
      <c r="A98" s="63"/>
      <c r="B98" s="64"/>
      <c r="C98" s="64"/>
      <c r="D98" s="64"/>
      <c r="E98" s="64"/>
      <c r="F98" s="64"/>
      <c r="G98" s="65"/>
      <c r="H98" s="71" t="s">
        <v>42</v>
      </c>
      <c r="I98" s="72"/>
      <c r="J98" s="72"/>
      <c r="K98" s="72"/>
      <c r="L98" s="73"/>
      <c r="M98" s="74" t="str">
        <f>IF(I97=0," ",ROUND((M96+M97)/5,2)*5)</f>
        <v xml:space="preserve"> </v>
      </c>
      <c r="N98" s="75"/>
      <c r="O98" s="28"/>
      <c r="P98" s="28"/>
    </row>
    <row r="104" spans="1:16" x14ac:dyDescent="0.15">
      <c r="L104" s="17" t="s">
        <v>65</v>
      </c>
    </row>
  </sheetData>
  <sheetProtection algorithmName="SHA-512" hashValue="PCyKUHLsDhOc+oa/WfqOBm8M1EomVQQ/MqcJemnuDa6CS7IQhSqJmZe+HW6LmJR/EHDKJ7fiHACFZ2ajdTyH5A==" saltValue="rvFScZigPQiPialcIXtT3w==" spinCount="100000" sheet="1"/>
  <customSheetViews>
    <customSheetView guid="{E7DD23C9-1DB8-4181-9AA3-D6BA1C614B4B}" scale="115" zeroValues="0" hiddenColumns="1">
      <selection activeCell="R4" sqref="R4"/>
      <rowBreaks count="1" manualBreakCount="1">
        <brk id="34" max="16383" man="1"/>
      </rowBreaks>
      <pageMargins left="0.19685039370078741" right="0.19685039370078741" top="0.59055118110236227" bottom="0.19685039370078741" header="0.19685039370078741" footer="0.19685039370078741"/>
      <printOptions horizontalCentered="1"/>
      <pageSetup paperSize="9" scale="96" orientation="portrait" r:id="rId1"/>
      <headerFooter alignWithMargins="0">
        <oddFooter xml:space="preserve">&amp;L&amp;8Form 28.5 d/f/i&amp;R&amp;8 </oddFooter>
      </headerFooter>
    </customSheetView>
  </customSheetViews>
  <mergeCells count="234">
    <mergeCell ref="G49:H49"/>
    <mergeCell ref="H58:K58"/>
    <mergeCell ref="D59:G59"/>
    <mergeCell ref="H59:L59"/>
    <mergeCell ref="A60:G61"/>
    <mergeCell ref="I60:K60"/>
    <mergeCell ref="H61:L61"/>
    <mergeCell ref="C52:E52"/>
    <mergeCell ref="G53:H53"/>
    <mergeCell ref="K52:L52"/>
    <mergeCell ref="C50:E50"/>
    <mergeCell ref="K50:L50"/>
    <mergeCell ref="C51:E51"/>
    <mergeCell ref="K51:L51"/>
    <mergeCell ref="M54:N54"/>
    <mergeCell ref="A55:C56"/>
    <mergeCell ref="D55:G56"/>
    <mergeCell ref="H55:L55"/>
    <mergeCell ref="M55:N55"/>
    <mergeCell ref="H56:J56"/>
    <mergeCell ref="K54:L54"/>
    <mergeCell ref="G54:H54"/>
    <mergeCell ref="M52:N52"/>
    <mergeCell ref="C53:E53"/>
    <mergeCell ref="K53:L53"/>
    <mergeCell ref="M53:N53"/>
    <mergeCell ref="M9:N9"/>
    <mergeCell ref="C13:E13"/>
    <mergeCell ref="G45:H45"/>
    <mergeCell ref="K45:L45"/>
    <mergeCell ref="A46:C46"/>
    <mergeCell ref="G46:L46"/>
    <mergeCell ref="C47:D47"/>
    <mergeCell ref="G47:H47"/>
    <mergeCell ref="K47:L47"/>
    <mergeCell ref="J40:N41"/>
    <mergeCell ref="A41:G41"/>
    <mergeCell ref="H41:I41"/>
    <mergeCell ref="A42:N42"/>
    <mergeCell ref="A43:B43"/>
    <mergeCell ref="C43:E43"/>
    <mergeCell ref="M44:N44"/>
    <mergeCell ref="A44:C44"/>
    <mergeCell ref="G44:H44"/>
    <mergeCell ref="G11:H11"/>
    <mergeCell ref="K11:L11"/>
    <mergeCell ref="C38:D38"/>
    <mergeCell ref="G38:L38"/>
    <mergeCell ref="M38:N38"/>
    <mergeCell ref="A39:B39"/>
    <mergeCell ref="G8:H8"/>
    <mergeCell ref="K8:L8"/>
    <mergeCell ref="M8:N8"/>
    <mergeCell ref="A7:C7"/>
    <mergeCell ref="G7:H7"/>
    <mergeCell ref="K7:L7"/>
    <mergeCell ref="M7:N7"/>
    <mergeCell ref="A6:B6"/>
    <mergeCell ref="C6:E6"/>
    <mergeCell ref="G6:L6"/>
    <mergeCell ref="C39:D39"/>
    <mergeCell ref="E39:F39"/>
    <mergeCell ref="G39:N39"/>
    <mergeCell ref="C16:E16"/>
    <mergeCell ref="K16:L16"/>
    <mergeCell ref="C15:E15"/>
    <mergeCell ref="G15:H15"/>
    <mergeCell ref="C1:D1"/>
    <mergeCell ref="G1:L1"/>
    <mergeCell ref="A20:G21"/>
    <mergeCell ref="H20:L20"/>
    <mergeCell ref="M20:N20"/>
    <mergeCell ref="M21:N21"/>
    <mergeCell ref="H18:L18"/>
    <mergeCell ref="H21:K21"/>
    <mergeCell ref="M18:N18"/>
    <mergeCell ref="A18:C19"/>
    <mergeCell ref="D18:G19"/>
    <mergeCell ref="H19:J19"/>
    <mergeCell ref="C14:E14"/>
    <mergeCell ref="G14:H14"/>
    <mergeCell ref="K14:L14"/>
    <mergeCell ref="M14:N14"/>
    <mergeCell ref="K15:L15"/>
    <mergeCell ref="A2:B2"/>
    <mergeCell ref="C2:D2"/>
    <mergeCell ref="E2:F2"/>
    <mergeCell ref="G2:N2"/>
    <mergeCell ref="M1:N1"/>
    <mergeCell ref="M11:N11"/>
    <mergeCell ref="C12:E12"/>
    <mergeCell ref="H4:I4"/>
    <mergeCell ref="A4:G4"/>
    <mergeCell ref="A3:I3"/>
    <mergeCell ref="J3:N4"/>
    <mergeCell ref="G10:H10"/>
    <mergeCell ref="K10:L10"/>
    <mergeCell ref="M10:N10"/>
    <mergeCell ref="C10:D10"/>
    <mergeCell ref="K12:L12"/>
    <mergeCell ref="M12:N12"/>
    <mergeCell ref="C11:E11"/>
    <mergeCell ref="A9:C9"/>
    <mergeCell ref="G9:L9"/>
    <mergeCell ref="G12:H12"/>
    <mergeCell ref="M6:N6"/>
    <mergeCell ref="A5:N5"/>
    <mergeCell ref="A8:C8"/>
    <mergeCell ref="M15:N15"/>
    <mergeCell ref="G13:H13"/>
    <mergeCell ref="K13:L13"/>
    <mergeCell ref="M13:N13"/>
    <mergeCell ref="C17:E17"/>
    <mergeCell ref="G17:H17"/>
    <mergeCell ref="K17:L17"/>
    <mergeCell ref="M17:N17"/>
    <mergeCell ref="C48:E48"/>
    <mergeCell ref="G48:H48"/>
    <mergeCell ref="K48:L48"/>
    <mergeCell ref="A23:G24"/>
    <mergeCell ref="M23:N23"/>
    <mergeCell ref="M19:N19"/>
    <mergeCell ref="G43:L43"/>
    <mergeCell ref="M43:N43"/>
    <mergeCell ref="A40:I40"/>
    <mergeCell ref="H24:L24"/>
    <mergeCell ref="M24:N24"/>
    <mergeCell ref="I23:K23"/>
    <mergeCell ref="A22:C22"/>
    <mergeCell ref="D22:G22"/>
    <mergeCell ref="H22:L22"/>
    <mergeCell ref="M22:N22"/>
    <mergeCell ref="M60:N60"/>
    <mergeCell ref="M58:N58"/>
    <mergeCell ref="A57:G58"/>
    <mergeCell ref="H57:L57"/>
    <mergeCell ref="M61:N61"/>
    <mergeCell ref="M16:N16"/>
    <mergeCell ref="M51:N51"/>
    <mergeCell ref="M49:N49"/>
    <mergeCell ref="M45:N45"/>
    <mergeCell ref="M56:N56"/>
    <mergeCell ref="M50:N50"/>
    <mergeCell ref="M48:N48"/>
    <mergeCell ref="C49:E49"/>
    <mergeCell ref="G50:H50"/>
    <mergeCell ref="K49:L49"/>
    <mergeCell ref="K44:L44"/>
    <mergeCell ref="A45:C45"/>
    <mergeCell ref="A59:C59"/>
    <mergeCell ref="M59:N59"/>
    <mergeCell ref="M57:N57"/>
    <mergeCell ref="C54:E54"/>
    <mergeCell ref="G51:H51"/>
    <mergeCell ref="M46:N46"/>
    <mergeCell ref="M47:N47"/>
    <mergeCell ref="C75:D75"/>
    <mergeCell ref="G75:L75"/>
    <mergeCell ref="M75:N75"/>
    <mergeCell ref="A76:B76"/>
    <mergeCell ref="C76:D76"/>
    <mergeCell ref="E76:F76"/>
    <mergeCell ref="G76:N76"/>
    <mergeCell ref="A77:I77"/>
    <mergeCell ref="J77:N78"/>
    <mergeCell ref="A78:G78"/>
    <mergeCell ref="H78:I78"/>
    <mergeCell ref="A79:N79"/>
    <mergeCell ref="A80:B80"/>
    <mergeCell ref="C80:E80"/>
    <mergeCell ref="G80:L80"/>
    <mergeCell ref="M80:N80"/>
    <mergeCell ref="A81:C81"/>
    <mergeCell ref="G81:H81"/>
    <mergeCell ref="K81:L81"/>
    <mergeCell ref="M81:N81"/>
    <mergeCell ref="A82:C82"/>
    <mergeCell ref="G82:H82"/>
    <mergeCell ref="K82:L82"/>
    <mergeCell ref="M82:N82"/>
    <mergeCell ref="A83:C83"/>
    <mergeCell ref="G83:L83"/>
    <mergeCell ref="M83:N83"/>
    <mergeCell ref="C84:D84"/>
    <mergeCell ref="G84:H84"/>
    <mergeCell ref="K84:L84"/>
    <mergeCell ref="M84:N84"/>
    <mergeCell ref="C89:E89"/>
    <mergeCell ref="K89:L89"/>
    <mergeCell ref="M89:N89"/>
    <mergeCell ref="C90:E90"/>
    <mergeCell ref="G90:H90"/>
    <mergeCell ref="K90:L90"/>
    <mergeCell ref="C85:E85"/>
    <mergeCell ref="G85:H85"/>
    <mergeCell ref="K85:L85"/>
    <mergeCell ref="M85:N85"/>
    <mergeCell ref="C86:E86"/>
    <mergeCell ref="G86:H86"/>
    <mergeCell ref="K86:L86"/>
    <mergeCell ref="M86:N86"/>
    <mergeCell ref="M90:N90"/>
    <mergeCell ref="C87:E87"/>
    <mergeCell ref="G87:H87"/>
    <mergeCell ref="K87:L87"/>
    <mergeCell ref="M87:N87"/>
    <mergeCell ref="C88:E88"/>
    <mergeCell ref="G88:H88"/>
    <mergeCell ref="K88:L88"/>
    <mergeCell ref="M88:N88"/>
    <mergeCell ref="C91:E91"/>
    <mergeCell ref="G91:H91"/>
    <mergeCell ref="K91:L91"/>
    <mergeCell ref="M91:N91"/>
    <mergeCell ref="A92:C93"/>
    <mergeCell ref="D92:G93"/>
    <mergeCell ref="H92:L92"/>
    <mergeCell ref="M92:N92"/>
    <mergeCell ref="H93:J93"/>
    <mergeCell ref="M93:N93"/>
    <mergeCell ref="A97:G98"/>
    <mergeCell ref="I97:K97"/>
    <mergeCell ref="M97:N97"/>
    <mergeCell ref="H98:L98"/>
    <mergeCell ref="M98:N98"/>
    <mergeCell ref="A94:G95"/>
    <mergeCell ref="H94:L94"/>
    <mergeCell ref="M94:N94"/>
    <mergeCell ref="H95:K95"/>
    <mergeCell ref="M95:N95"/>
    <mergeCell ref="A96:C96"/>
    <mergeCell ref="D96:G96"/>
    <mergeCell ref="H96:L96"/>
    <mergeCell ref="M96:N96"/>
  </mergeCells>
  <phoneticPr fontId="0" type="noConversion"/>
  <printOptions horizontalCentered="1"/>
  <pageMargins left="0.19685039370078741" right="0.19685039370078741" top="0.59055118110236227" bottom="0.19685039370078741" header="0.19685039370078741" footer="0.19685039370078741"/>
  <pageSetup paperSize="9" scale="96" orientation="portrait" r:id="rId2"/>
  <headerFooter alignWithMargins="0">
    <oddHeader>&amp;C&amp;A&amp;A</oddHeader>
    <oddFooter xml:space="preserve">&amp;L&amp;8Form 28.5 d/f/i&amp;R&amp;8 </oddFooter>
  </headerFooter>
  <rowBreaks count="1" manualBreakCount="1">
    <brk id="34" max="16383" man="1"/>
  </rowBreaks>
  <ignoredErrors>
    <ignoredError sqref="D45:D46 G44:G45 G47:G49 F45 F51:G51 F47:F50 F54:G54 F52:F53 G50 G53" unlockedFormula="1"/>
  </ignoredError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G74"/>
  <sheetViews>
    <sheetView topLeftCell="A88" workbookViewId="0">
      <selection activeCell="E26" sqref="E26"/>
    </sheetView>
  </sheetViews>
  <sheetFormatPr baseColWidth="10" defaultRowHeight="12.75" x14ac:dyDescent="0.2"/>
  <cols>
    <col min="1" max="1" width="10.28515625" style="20" customWidth="1"/>
    <col min="2" max="2" width="10.28515625" style="21" customWidth="1"/>
    <col min="3" max="3" width="9.140625" customWidth="1"/>
    <col min="4" max="4" width="14.140625" hidden="1" customWidth="1"/>
    <col min="5" max="5" width="108.140625" customWidth="1"/>
  </cols>
  <sheetData>
    <row r="1" spans="1:7" s="37" customFormat="1" ht="25.5" x14ac:dyDescent="0.2">
      <c r="A1" s="33" t="s">
        <v>17</v>
      </c>
      <c r="B1" s="34" t="s">
        <v>18</v>
      </c>
      <c r="C1" s="35"/>
      <c r="D1" s="34" t="s">
        <v>18</v>
      </c>
      <c r="E1" s="36" t="s">
        <v>19</v>
      </c>
    </row>
    <row r="2" spans="1:7" s="37" customFormat="1" ht="27" x14ac:dyDescent="0.2">
      <c r="A2" s="38">
        <v>1</v>
      </c>
      <c r="B2" s="39">
        <v>1.42</v>
      </c>
      <c r="C2" s="18" t="s">
        <v>20</v>
      </c>
      <c r="D2" s="40"/>
      <c r="E2" s="36" t="s">
        <v>58</v>
      </c>
    </row>
    <row r="3" spans="1:7" s="37" customFormat="1" ht="27" x14ac:dyDescent="0.2">
      <c r="A3" s="38">
        <v>2</v>
      </c>
      <c r="B3" s="39">
        <v>0.7</v>
      </c>
      <c r="C3" s="18" t="s">
        <v>36</v>
      </c>
      <c r="D3" s="19"/>
      <c r="E3" s="36" t="s">
        <v>21</v>
      </c>
    </row>
    <row r="4" spans="1:7" s="37" customFormat="1" ht="27" x14ac:dyDescent="0.2">
      <c r="A4" s="38">
        <v>3</v>
      </c>
      <c r="B4" s="39">
        <v>18</v>
      </c>
      <c r="C4" s="18" t="s">
        <v>5</v>
      </c>
      <c r="D4" s="40"/>
      <c r="E4" s="36" t="s">
        <v>33</v>
      </c>
    </row>
    <row r="5" spans="1:7" s="37" customFormat="1" ht="27" x14ac:dyDescent="0.2">
      <c r="A5" s="38">
        <v>4</v>
      </c>
      <c r="B5" s="39">
        <v>18</v>
      </c>
      <c r="C5" s="18" t="s">
        <v>5</v>
      </c>
      <c r="D5" s="40">
        <f t="shared" ref="D5:D20" si="0">B5</f>
        <v>18</v>
      </c>
      <c r="E5" s="36" t="s">
        <v>34</v>
      </c>
    </row>
    <row r="6" spans="1:7" s="37" customFormat="1" ht="27" x14ac:dyDescent="0.2">
      <c r="A6" s="38">
        <v>5</v>
      </c>
      <c r="B6" s="39">
        <v>1.42</v>
      </c>
      <c r="C6" s="18" t="s">
        <v>20</v>
      </c>
      <c r="D6" s="40">
        <f t="shared" si="0"/>
        <v>1.42</v>
      </c>
      <c r="E6" s="36" t="s">
        <v>59</v>
      </c>
    </row>
    <row r="7" spans="1:7" s="37" customFormat="1" ht="27" x14ac:dyDescent="0.2">
      <c r="A7" s="38">
        <v>6</v>
      </c>
      <c r="B7" s="39">
        <v>1.42</v>
      </c>
      <c r="C7" s="18" t="s">
        <v>20</v>
      </c>
      <c r="D7" s="40">
        <f t="shared" si="0"/>
        <v>1.42</v>
      </c>
      <c r="E7" s="36" t="s">
        <v>35</v>
      </c>
    </row>
    <row r="8" spans="1:7" s="37" customFormat="1" ht="27" x14ac:dyDescent="0.2">
      <c r="A8" s="38">
        <v>7</v>
      </c>
      <c r="B8" s="39">
        <v>1.42</v>
      </c>
      <c r="C8" s="18" t="s">
        <v>20</v>
      </c>
      <c r="D8" s="40">
        <f t="shared" si="0"/>
        <v>1.42</v>
      </c>
      <c r="E8" s="36" t="s">
        <v>57</v>
      </c>
    </row>
    <row r="9" spans="1:7" s="37" customFormat="1" ht="27" x14ac:dyDescent="0.2">
      <c r="A9" s="38">
        <v>8</v>
      </c>
      <c r="B9" s="39">
        <v>20</v>
      </c>
      <c r="C9" s="18" t="s">
        <v>22</v>
      </c>
      <c r="D9" s="40">
        <f t="shared" si="0"/>
        <v>20</v>
      </c>
      <c r="E9" s="36" t="s">
        <v>37</v>
      </c>
    </row>
    <row r="10" spans="1:7" s="37" customFormat="1" ht="27" x14ac:dyDescent="0.2">
      <c r="A10" s="38">
        <v>9</v>
      </c>
      <c r="B10" s="39">
        <v>1.42</v>
      </c>
      <c r="C10" s="18" t="s">
        <v>20</v>
      </c>
      <c r="D10" s="40"/>
      <c r="E10" s="36" t="s">
        <v>23</v>
      </c>
    </row>
    <row r="11" spans="1:7" s="37" customFormat="1" ht="27" x14ac:dyDescent="0.2">
      <c r="A11" s="38">
        <v>10</v>
      </c>
      <c r="B11" s="39">
        <v>22</v>
      </c>
      <c r="C11" s="18" t="s">
        <v>22</v>
      </c>
      <c r="D11" s="40"/>
      <c r="E11" s="36" t="s">
        <v>25</v>
      </c>
    </row>
    <row r="12" spans="1:7" s="37" customFormat="1" ht="27" x14ac:dyDescent="0.2">
      <c r="A12" s="38">
        <v>11</v>
      </c>
      <c r="B12" s="39">
        <v>4</v>
      </c>
      <c r="C12" s="18" t="s">
        <v>22</v>
      </c>
      <c r="D12" s="40"/>
      <c r="E12" s="36" t="s">
        <v>24</v>
      </c>
    </row>
    <row r="13" spans="1:7" s="37" customFormat="1" ht="27" x14ac:dyDescent="0.2">
      <c r="A13" s="38">
        <v>12</v>
      </c>
      <c r="B13" s="39">
        <v>9</v>
      </c>
      <c r="C13" s="18" t="s">
        <v>5</v>
      </c>
      <c r="D13" s="40">
        <f t="shared" si="0"/>
        <v>9</v>
      </c>
      <c r="E13" s="36" t="s">
        <v>38</v>
      </c>
    </row>
    <row r="14" spans="1:7" s="37" customFormat="1" ht="27" x14ac:dyDescent="0.2">
      <c r="A14" s="38">
        <v>13</v>
      </c>
      <c r="B14" s="39">
        <v>1.42</v>
      </c>
      <c r="C14" s="18" t="s">
        <v>20</v>
      </c>
      <c r="D14" s="40">
        <f t="shared" si="0"/>
        <v>1.42</v>
      </c>
      <c r="E14" s="36" t="s">
        <v>56</v>
      </c>
      <c r="F14" s="36"/>
      <c r="G14" s="36"/>
    </row>
    <row r="15" spans="1:7" s="37" customFormat="1" ht="27" x14ac:dyDescent="0.2">
      <c r="A15" s="38"/>
      <c r="B15" s="39"/>
      <c r="C15" s="18" t="s">
        <v>22</v>
      </c>
      <c r="D15" s="40">
        <f>B15</f>
        <v>0</v>
      </c>
    </row>
    <row r="16" spans="1:7" s="37" customFormat="1" ht="27" x14ac:dyDescent="0.2">
      <c r="A16" s="38"/>
      <c r="B16" s="39"/>
      <c r="C16" s="18" t="s">
        <v>20</v>
      </c>
      <c r="D16" s="40"/>
      <c r="E16" s="41"/>
    </row>
    <row r="17" spans="1:5" s="37" customFormat="1" ht="27" x14ac:dyDescent="0.2">
      <c r="A17" s="38"/>
      <c r="B17" s="39"/>
      <c r="C17" s="18" t="s">
        <v>5</v>
      </c>
      <c r="D17" s="40">
        <f t="shared" si="0"/>
        <v>0</v>
      </c>
      <c r="E17" s="41"/>
    </row>
    <row r="18" spans="1:5" s="37" customFormat="1" ht="27" x14ac:dyDescent="0.2">
      <c r="A18" s="38"/>
      <c r="B18" s="39"/>
      <c r="C18" s="18" t="s">
        <v>5</v>
      </c>
      <c r="D18" s="40">
        <f t="shared" si="0"/>
        <v>0</v>
      </c>
      <c r="E18" s="41"/>
    </row>
    <row r="19" spans="1:5" s="37" customFormat="1" x14ac:dyDescent="0.2">
      <c r="A19" s="42"/>
      <c r="B19" s="43"/>
      <c r="E19" s="44"/>
    </row>
    <row r="20" spans="1:5" s="37" customFormat="1" ht="27" x14ac:dyDescent="0.2">
      <c r="A20" s="38"/>
      <c r="B20" s="39"/>
      <c r="C20" s="18" t="s">
        <v>5</v>
      </c>
      <c r="D20" s="40">
        <f t="shared" si="0"/>
        <v>0</v>
      </c>
    </row>
    <row r="73" spans="7:7" x14ac:dyDescent="0.2">
      <c r="G73" t="s">
        <v>26</v>
      </c>
    </row>
    <row r="74" spans="7:7" x14ac:dyDescent="0.2">
      <c r="G74" t="s">
        <v>27</v>
      </c>
    </row>
  </sheetData>
  <customSheetViews>
    <customSheetView guid="{E7DD23C9-1DB8-4181-9AA3-D6BA1C614B4B}" hiddenColumns="1" topLeftCell="A11">
      <selection activeCell="E26" sqref="E26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Rechnungsformular</vt:lpstr>
      <vt:lpstr>Preisliste</vt:lpstr>
    </vt:vector>
  </TitlesOfParts>
  <Company>AVIK SIT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HEER ZD</dc:creator>
  <cp:lastModifiedBy>Salvatori Antonella VTG</cp:lastModifiedBy>
  <cp:lastPrinted>2024-12-09T10:03:17Z</cp:lastPrinted>
  <dcterms:created xsi:type="dcterms:W3CDTF">2002-01-10T14:08:14Z</dcterms:created>
  <dcterms:modified xsi:type="dcterms:W3CDTF">2024-12-09T14:51:19Z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96 96 1680 1050</vt:lpwstr>
  </property>
</Properties>
</file>